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60" windowWidth="19020" windowHeight="1152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DIO'!$A$1:$H$20</definedName>
    <definedName name="_xlnm.Print_Area" localSheetId="1">'PLAN PRIHODA'!$A$1:$I$44</definedName>
  </definedNames>
  <calcPr fullCalcOnLoad="1"/>
</workbook>
</file>

<file path=xl/sharedStrings.xml><?xml version="1.0" encoding="utf-8"?>
<sst xmlns="http://schemas.openxmlformats.org/spreadsheetml/2006/main" count="187" uniqueCount="144">
  <si>
    <t>PRIHODI POSLOVANJA</t>
  </si>
  <si>
    <t>PRIHODI OD NEFINANCIJSKE IMOVINE</t>
  </si>
  <si>
    <t>RASHODI  POSLOVANJA</t>
  </si>
  <si>
    <t>RASHODI ZA NEFINANCIJSKU IMOVINU</t>
  </si>
  <si>
    <t>PRIMICI OD FINANCIJSKE IMOVINE I ZADUŽIVANJA</t>
  </si>
  <si>
    <t>IZDACI ZA FINANCIJSKU IMOVINU I OTPLATE ZAJMOVA</t>
  </si>
  <si>
    <t>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</si>
  <si>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</si>
  <si>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</si>
  <si>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</si>
  <si>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</si>
  <si>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</si>
  <si>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</si>
  <si>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</si>
  <si>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</si>
  <si>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</si>
  <si>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</si>
  <si>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</si>
  <si>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</si>
  <si>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</si>
  <si>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</si>
  <si>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</si>
  <si>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</si>
  <si>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</si>
  <si>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</si>
  <si>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</si>
  <si>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</si>
  <si>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</si>
  <si>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</si>
  <si>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</si>
  <si>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</si>
  <si>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</si>
  <si>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</si>
  <si>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</si>
  <si>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</si>
  <si>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</si>
  <si>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</si>
  <si>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</si>
  <si>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</si>
  <si>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</si>
  <si>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</si>
  <si>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Dnevnice za službeni put u zemlji</t>
  </si>
  <si>
    <t>Naknade za smještaj na službenom putu u zemlji</t>
  </si>
  <si>
    <t>Naknade za prijevoz na službenom putu u zemlji</t>
  </si>
  <si>
    <t>Seminari, savjetovanja i simpoziji</t>
  </si>
  <si>
    <t>Uredski materijal</t>
  </si>
  <si>
    <t>Literatura (publikacije, časopisi, glasila, knjige i ostalo)</t>
  </si>
  <si>
    <t>Materijal i sredstva za čišćenje i održavanje</t>
  </si>
  <si>
    <t>Materijal za higijenske potrebe i njegu</t>
  </si>
  <si>
    <t>Ostali materijal i dijelovi za tekuće i investicijsko održavanj</t>
  </si>
  <si>
    <t>Usluge telefona, telefaksa</t>
  </si>
  <si>
    <t>Ostale usluge tekućeg i investicijskog održavanja</t>
  </si>
  <si>
    <t>Opskrba vodom</t>
  </si>
  <si>
    <t>Iznošenje i odvoz smeća</t>
  </si>
  <si>
    <t>Ostale računalne usluge</t>
  </si>
  <si>
    <t>Reprezentacija</t>
  </si>
  <si>
    <t>Usluge platnog prometa</t>
  </si>
  <si>
    <t>Opći prihodi i primici - gradski proračun</t>
  </si>
  <si>
    <t>Opći prihodi i primici - državni proračun</t>
  </si>
  <si>
    <t>Ostali materijal za potrebe redoitog poslovanja</t>
  </si>
  <si>
    <t>Električna energija</t>
  </si>
  <si>
    <t>Topla voda (toplana)</t>
  </si>
  <si>
    <t>A2</t>
  </si>
  <si>
    <t>TEMELJEM STVARNIH TROŠKOVA</t>
  </si>
  <si>
    <t>A3</t>
  </si>
  <si>
    <t>VIŠAK/MANJAK + NETO FINANCIRANJE</t>
  </si>
  <si>
    <t>Tisak</t>
  </si>
  <si>
    <t>Ostali rashodi za službena putovanja</t>
  </si>
  <si>
    <t>Ostali materijal za potrebe red.poslov.</t>
  </si>
  <si>
    <t>Sitni inventar</t>
  </si>
  <si>
    <t>Auto gume</t>
  </si>
  <si>
    <t>Poštarina</t>
  </si>
  <si>
    <t>Ostale intelektualne usluge</t>
  </si>
  <si>
    <t>Usluge čuvanja imovine i osoba</t>
  </si>
  <si>
    <t>Ostale nespomenute usluge</t>
  </si>
  <si>
    <t>Rashodi protokola</t>
  </si>
  <si>
    <t>Obvezni i preventivni zdravstveni pregledi zaposlenika</t>
  </si>
  <si>
    <t>Doprinosi za obavezno zdravstveno osiguranje</t>
  </si>
  <si>
    <t>Doprinosi za obavezno osiguranje zaštite zdravlja na radu</t>
  </si>
  <si>
    <t>Doprinos za obavezno osiguranje u slučaju nezaposlenosti</t>
  </si>
  <si>
    <t>Nakna za prijevoz s posla i na posao</t>
  </si>
  <si>
    <t>Plaće za zaposlene</t>
  </si>
  <si>
    <t>DECENTRALIZACIJA</t>
  </si>
  <si>
    <t>OSIGURAJMO IM JENAKOST</t>
  </si>
  <si>
    <t>Računala i računalna oprema</t>
  </si>
  <si>
    <t>Uredski namještaj</t>
  </si>
  <si>
    <t>Oprema za grijanje, ventilaciju i hlađenje</t>
  </si>
  <si>
    <t>Materijalna prava zaposlenih</t>
  </si>
  <si>
    <t>Dar u naravi - korisnici</t>
  </si>
  <si>
    <t>Službena, radna i zaštitna odjeća i obuća</t>
  </si>
  <si>
    <t>Namirnice za školsku kuhinju</t>
  </si>
  <si>
    <t>Materijal i dijelovi za tek. i inv. održ.građ.obj.</t>
  </si>
  <si>
    <t>Usluge tekućeg i inv. održavanja postrojenja i opreme</t>
  </si>
  <si>
    <t>Deratizacija i dezinskecija</t>
  </si>
  <si>
    <t>Tečajevi i stručni ispiti</t>
  </si>
  <si>
    <t>Gorivo za škoslki kombi</t>
  </si>
  <si>
    <t>Prijevoz učenika</t>
  </si>
  <si>
    <t>Usluge tekućeg i inv. održavanja prijevoznih sredstava</t>
  </si>
  <si>
    <t>Laboratorijske usluge</t>
  </si>
  <si>
    <t>Usluge registracije prijevoznih sred.</t>
  </si>
  <si>
    <t>Premije osiguranja prijevoznih sred.</t>
  </si>
  <si>
    <t>Naknada za nezapošljavanje invalida</t>
  </si>
  <si>
    <t>Dar u naravi - djelatnici</t>
  </si>
  <si>
    <t>Osnovni materija i sirovovine</t>
  </si>
  <si>
    <t>Materijal i dijelovi za tek. i inv. održ.postr.i opreme</t>
  </si>
  <si>
    <t>Materijal i dijelovi za tek. i inv. održ.prijevoznih sredstava</t>
  </si>
  <si>
    <t>Grafičke i tiskarske usluge, fotokorpiranja i sl.</t>
  </si>
  <si>
    <t>Ostale slične naknade za rad</t>
  </si>
  <si>
    <t>Tuzemne članarine</t>
  </si>
  <si>
    <t>Ostale pristojbe i naknade</t>
  </si>
  <si>
    <t>2020.</t>
  </si>
  <si>
    <t>Ukupno prihodi i primici za 2020.</t>
  </si>
  <si>
    <t>Ostale usluge za prijevoz - ugovor Grad Osijek</t>
  </si>
  <si>
    <t>MIN. ZANANOSTI I OBRAZOVANJA</t>
  </si>
  <si>
    <t>Premije osiguranja učenika</t>
  </si>
  <si>
    <t>MIN.SOCIJALNE POLITIKE</t>
  </si>
  <si>
    <t>Medicinska oprema</t>
  </si>
  <si>
    <t>Uređaji</t>
  </si>
  <si>
    <t>Sportska oprema</t>
  </si>
  <si>
    <t>2021.</t>
  </si>
  <si>
    <t>Prijedlog plana 
za 2019.</t>
  </si>
  <si>
    <t>Projekcija plana
za 2020.</t>
  </si>
  <si>
    <t>Projekcija plana 
za 2021.</t>
  </si>
  <si>
    <t>Plin</t>
  </si>
  <si>
    <t>Naknade troškova</t>
  </si>
  <si>
    <t>Naknade ostalih troškova-stručno</t>
  </si>
  <si>
    <t>2022.</t>
  </si>
  <si>
    <t>Ukupno prihodi i primici za 2021.</t>
  </si>
  <si>
    <t>Ukupno prihodi i primici za 2022.</t>
  </si>
  <si>
    <t>PRIJEDLOG FINANCIJSKOG PLANA CENTRA ZA ODGOJ I OBRAZOVANJE IVAN ŠTARK OSIJEK  ZA 2020. I                                                                                                                                                PROJEKCIJA PLANA ZA  2021. I 2022. GODINU</t>
  </si>
  <si>
    <t>PRIJEDLOG PLANA ZA 2020.</t>
  </si>
  <si>
    <t>PROJEKCIJA PLANA ZA 2021.</t>
  </si>
  <si>
    <t>PROJEKCIJA PLANA ZA 2022.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</si>
  <si>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</si>
  <si>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</si>
  <si>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</si>
  <si>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</si>
  <si>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</si>
  <si>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</si>
  <si>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</si>
  <si>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</si>
  <si>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</si>
  <si>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</si>
  <si>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UKUPNO VLASTITI (4-10)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</si>
</sst>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</numFmts>
  <fonts count="7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sz val="10"/>
      <name val="MS Sans Serif"/>
      <family val="2"/>
    </font>
    <font>
      <b/>
      <i/>
      <sz val="10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color indexed="23"/>
      <name val="Arial"/>
      <family val="2"/>
    </font>
    <font>
      <b/>
      <sz val="10"/>
      <color indexed="10"/>
      <name val="Arial"/>
      <family val="2"/>
    </font>
    <font>
      <b/>
      <i/>
      <sz val="10"/>
      <color indexed="23"/>
      <name val="Arial"/>
      <family val="2"/>
    </font>
    <font>
      <sz val="10"/>
      <color indexed="23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0" tint="-0.4999699890613556"/>
      <name val="Arial"/>
      <family val="2"/>
    </font>
    <font>
      <b/>
      <sz val="10"/>
      <color rgb="FFFF0000"/>
      <name val="Arial"/>
      <family val="2"/>
    </font>
    <font>
      <b/>
      <i/>
      <sz val="10"/>
      <color theme="0" tint="-0.4999699890613556"/>
      <name val="Arial"/>
      <family val="2"/>
    </font>
    <font>
      <sz val="10"/>
      <color theme="0" tint="-0.4999699890613556"/>
      <name val="MS Sans Serif"/>
      <family val="2"/>
    </font>
  </fonts>
  <fills count="4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16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10" borderId="0" applyNumberFormat="0" applyBorder="0" applyAlignment="0" applyProtection="0"/>
    <xf numFmtId="0" fontId="0" fillId="31" borderId="1" applyNumberFormat="0" applyFont="0" applyAlignment="0" applyProtection="0"/>
    <xf numFmtId="0" fontId="6" fillId="32" borderId="2" applyNumberFormat="0" applyAlignment="0" applyProtection="0"/>
    <xf numFmtId="0" fontId="7" fillId="33" borderId="3" applyNumberFormat="0" applyAlignment="0" applyProtection="0"/>
    <xf numFmtId="0" fontId="55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6" fillId="41" borderId="7" applyNumberFormat="0" applyAlignment="0" applyProtection="0"/>
    <xf numFmtId="0" fontId="57" fillId="41" borderId="8" applyNumberFormat="0" applyAlignment="0" applyProtection="0"/>
    <xf numFmtId="0" fontId="15" fillId="0" borderId="9" applyNumberFormat="0" applyFill="0" applyAlignment="0" applyProtection="0"/>
    <xf numFmtId="0" fontId="58" fillId="4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3" fillId="43" borderId="0" applyNumberFormat="0" applyBorder="0" applyAlignment="0" applyProtection="0"/>
    <xf numFmtId="0" fontId="0" fillId="4" borderId="13" applyNumberFormat="0" applyFont="0" applyAlignment="0" applyProtection="0"/>
    <xf numFmtId="0" fontId="17" fillId="32" borderId="14" applyNumberFormat="0" applyAlignment="0" applyProtection="0"/>
    <xf numFmtId="9" fontId="1" fillId="0" borderId="0" applyFont="0" applyFill="0" applyBorder="0" applyAlignment="0" applyProtection="0"/>
    <xf numFmtId="0" fontId="64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5" fillId="44" borderId="1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45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9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2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32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1" fontId="21" fillId="0" borderId="28" xfId="0" applyNumberFormat="1" applyFont="1" applyBorder="1" applyAlignment="1">
      <alignment horizontal="left"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1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1" fontId="22" fillId="0" borderId="38" xfId="0" applyNumberFormat="1" applyFont="1" applyBorder="1" applyAlignment="1">
      <alignment wrapText="1"/>
    </xf>
    <xf numFmtId="3" fontId="21" fillId="0" borderId="39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42" xfId="0" applyFont="1" applyBorder="1" applyAlignment="1" quotePrefix="1">
      <alignment horizontal="left" vertical="center" wrapText="1"/>
    </xf>
    <xf numFmtId="0" fontId="30" fillId="0" borderId="42" xfId="0" applyFont="1" applyBorder="1" applyAlignment="1" quotePrefix="1">
      <alignment horizontal="center" vertical="center" wrapText="1"/>
    </xf>
    <xf numFmtId="0" fontId="27" fillId="0" borderId="4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42" xfId="0" applyFont="1" applyBorder="1" applyAlignment="1" quotePrefix="1">
      <alignment horizontal="left" wrapText="1"/>
    </xf>
    <xf numFmtId="0" fontId="34" fillId="0" borderId="42" xfId="0" applyFont="1" applyBorder="1" applyAlignment="1" quotePrefix="1">
      <alignment horizontal="center" wrapText="1"/>
    </xf>
    <xf numFmtId="0" fontId="34" fillId="0" borderId="42" xfId="0" applyNumberFormat="1" applyFont="1" applyFill="1" applyBorder="1" applyAlignment="1" applyProtection="1" quotePrefix="1">
      <alignment horizontal="left"/>
      <protection/>
    </xf>
    <xf numFmtId="0" fontId="27" fillId="0" borderId="24" xfId="0" applyNumberFormat="1" applyFont="1" applyFill="1" applyBorder="1" applyAlignment="1" applyProtection="1">
      <alignment horizontal="center" wrapText="1"/>
      <protection/>
    </xf>
    <xf numFmtId="0" fontId="27" fillId="0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31" xfId="0" applyFont="1" applyBorder="1" applyAlignment="1">
      <alignment horizontal="center" vertical="center" wrapText="1"/>
    </xf>
    <xf numFmtId="0" fontId="21" fillId="0" borderId="42" xfId="0" applyNumberFormat="1" applyFont="1" applyFill="1" applyBorder="1" applyAlignment="1" applyProtection="1">
      <alignment/>
      <protection/>
    </xf>
    <xf numFmtId="3" fontId="34" fillId="0" borderId="24" xfId="0" applyNumberFormat="1" applyFont="1" applyBorder="1" applyAlignment="1">
      <alignment horizontal="right"/>
    </xf>
    <xf numFmtId="3" fontId="34" fillId="0" borderId="24" xfId="0" applyNumberFormat="1" applyFont="1" applyFill="1" applyBorder="1" applyAlignment="1" applyProtection="1">
      <alignment horizontal="right" wrapText="1"/>
      <protection/>
    </xf>
    <xf numFmtId="0" fontId="36" fillId="0" borderId="42" xfId="0" applyNumberFormat="1" applyFont="1" applyFill="1" applyBorder="1" applyAlignment="1" applyProtection="1">
      <alignment wrapText="1"/>
      <protection/>
    </xf>
    <xf numFmtId="0" fontId="34" fillId="0" borderId="42" xfId="0" applyFont="1" applyBorder="1" applyAlignment="1" quotePrefix="1">
      <alignment horizontal="left"/>
    </xf>
    <xf numFmtId="0" fontId="34" fillId="0" borderId="42" xfId="0" applyNumberFormat="1" applyFont="1" applyFill="1" applyBorder="1" applyAlignment="1" applyProtection="1">
      <alignment wrapText="1"/>
      <protection/>
    </xf>
    <xf numFmtId="0" fontId="36" fillId="0" borderId="42" xfId="0" applyNumberFormat="1" applyFont="1" applyFill="1" applyBorder="1" applyAlignment="1" applyProtection="1">
      <alignment horizontal="center" wrapText="1"/>
      <protection/>
    </xf>
    <xf numFmtId="0" fontId="3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2" borderId="0" xfId="0" applyNumberFormat="1" applyFont="1" applyFill="1" applyBorder="1" applyAlignment="1" applyProtection="1">
      <alignment horizontal="center"/>
      <protection/>
    </xf>
    <xf numFmtId="0" fontId="23" fillId="32" borderId="0" xfId="0" applyNumberFormat="1" applyFont="1" applyFill="1" applyBorder="1" applyAlignment="1" applyProtection="1">
      <alignment wrapText="1"/>
      <protection/>
    </xf>
    <xf numFmtId="0" fontId="26" fillId="32" borderId="24" xfId="0" applyNumberFormat="1" applyFont="1" applyFill="1" applyBorder="1" applyAlignment="1" applyProtection="1">
      <alignment horizontal="center" vertical="center" wrapText="1"/>
      <protection/>
    </xf>
    <xf numFmtId="1" fontId="22" fillId="46" borderId="19" xfId="0" applyNumberFormat="1" applyFont="1" applyFill="1" applyBorder="1" applyAlignment="1">
      <alignment horizontal="right" vertical="top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left"/>
    </xf>
    <xf numFmtId="0" fontId="27" fillId="0" borderId="24" xfId="0" applyNumberFormat="1" applyFont="1" applyFill="1" applyBorder="1" applyAlignment="1" applyProtection="1">
      <alignment horizontal="center"/>
      <protection/>
    </xf>
    <xf numFmtId="0" fontId="25" fillId="0" borderId="24" xfId="0" applyNumberFormat="1" applyFont="1" applyFill="1" applyBorder="1" applyAlignment="1" applyProtection="1">
      <alignment wrapText="1"/>
      <protection/>
    </xf>
    <xf numFmtId="0" fontId="39" fillId="0" borderId="24" xfId="0" applyNumberFormat="1" applyFont="1" applyFill="1" applyBorder="1" applyAlignment="1" applyProtection="1">
      <alignment wrapText="1"/>
      <protection/>
    </xf>
    <xf numFmtId="0" fontId="27" fillId="0" borderId="24" xfId="0" applyNumberFormat="1" applyFont="1" applyFill="1" applyBorder="1" applyAlignment="1" applyProtection="1">
      <alignment wrapText="1"/>
      <protection/>
    </xf>
    <xf numFmtId="0" fontId="27" fillId="0" borderId="24" xfId="0" applyNumberFormat="1" applyFont="1" applyFill="1" applyBorder="1" applyAlignment="1" applyProtection="1">
      <alignment horizontal="left"/>
      <protection/>
    </xf>
    <xf numFmtId="0" fontId="25" fillId="0" borderId="24" xfId="0" applyNumberFormat="1" applyFont="1" applyFill="1" applyBorder="1" applyAlignment="1" applyProtection="1">
      <alignment horizontal="center"/>
      <protection/>
    </xf>
    <xf numFmtId="0" fontId="0" fillId="0" borderId="24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wrapText="1"/>
      <protection/>
    </xf>
    <xf numFmtId="4" fontId="25" fillId="0" borderId="24" xfId="0" applyNumberFormat="1" applyFont="1" applyFill="1" applyBorder="1" applyAlignment="1" applyProtection="1">
      <alignment/>
      <protection/>
    </xf>
    <xf numFmtId="4" fontId="27" fillId="0" borderId="24" xfId="0" applyNumberFormat="1" applyFont="1" applyFill="1" applyBorder="1" applyAlignment="1" applyProtection="1">
      <alignment/>
      <protection/>
    </xf>
    <xf numFmtId="4" fontId="70" fillId="0" borderId="24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  <xf numFmtId="0" fontId="39" fillId="0" borderId="24" xfId="0" applyNumberFormat="1" applyFont="1" applyFill="1" applyBorder="1" applyAlignment="1" applyProtection="1">
      <alignment horizontal="center"/>
      <protection/>
    </xf>
    <xf numFmtId="4" fontId="39" fillId="0" borderId="24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/>
      <protection/>
    </xf>
    <xf numFmtId="1" fontId="21" fillId="0" borderId="33" xfId="0" applyNumberFormat="1" applyFont="1" applyBorder="1" applyAlignment="1">
      <alignment horizontal="left" wrapText="1"/>
    </xf>
    <xf numFmtId="3" fontId="36" fillId="0" borderId="24" xfId="0" applyNumberFormat="1" applyFont="1" applyFill="1" applyBorder="1" applyAlignment="1" applyProtection="1">
      <alignment horizontal="right" wrapText="1"/>
      <protection/>
    </xf>
    <xf numFmtId="3" fontId="36" fillId="0" borderId="24" xfId="0" applyNumberFormat="1" applyFont="1" applyBorder="1" applyAlignment="1">
      <alignment horizontal="right"/>
    </xf>
    <xf numFmtId="0" fontId="37" fillId="0" borderId="0" xfId="0" applyNumberFormat="1" applyFont="1" applyFill="1" applyBorder="1" applyAlignment="1" applyProtection="1" quotePrefix="1">
      <alignment horizontal="left" wrapText="1"/>
      <protection/>
    </xf>
    <xf numFmtId="3" fontId="34" fillId="0" borderId="0" xfId="0" applyNumberFormat="1" applyFont="1" applyBorder="1" applyAlignment="1">
      <alignment horizontal="right"/>
    </xf>
    <xf numFmtId="1" fontId="21" fillId="46" borderId="19" xfId="0" applyNumberFormat="1" applyFont="1" applyFill="1" applyBorder="1" applyAlignment="1">
      <alignment horizontal="left" wrapText="1"/>
    </xf>
    <xf numFmtId="1" fontId="21" fillId="46" borderId="28" xfId="0" applyNumberFormat="1" applyFont="1" applyFill="1" applyBorder="1" applyAlignment="1">
      <alignment horizontal="left" wrapText="1"/>
    </xf>
    <xf numFmtId="1" fontId="22" fillId="0" borderId="33" xfId="0" applyNumberFormat="1" applyFont="1" applyBorder="1" applyAlignment="1">
      <alignment wrapText="1"/>
    </xf>
    <xf numFmtId="4" fontId="21" fillId="0" borderId="30" xfId="0" applyNumberFormat="1" applyFont="1" applyBorder="1" applyAlignment="1">
      <alignment vertical="center" wrapText="1"/>
    </xf>
    <xf numFmtId="4" fontId="21" fillId="0" borderId="30" xfId="0" applyNumberFormat="1" applyFont="1" applyBorder="1" applyAlignment="1">
      <alignment/>
    </xf>
    <xf numFmtId="4" fontId="21" fillId="0" borderId="35" xfId="0" applyNumberFormat="1" applyFont="1" applyBorder="1" applyAlignment="1">
      <alignment/>
    </xf>
    <xf numFmtId="4" fontId="21" fillId="0" borderId="24" xfId="0" applyNumberFormat="1" applyFont="1" applyFill="1" applyBorder="1" applyAlignment="1" applyProtection="1">
      <alignment/>
      <protection/>
    </xf>
    <xf numFmtId="0" fontId="21" fillId="0" borderId="24" xfId="0" applyNumberFormat="1" applyFont="1" applyFill="1" applyBorder="1" applyAlignment="1" applyProtection="1">
      <alignment horizontal="center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22" fillId="0" borderId="24" xfId="0" applyNumberFormat="1" applyFont="1" applyFill="1" applyBorder="1" applyAlignment="1" applyProtection="1">
      <alignment horizontal="left"/>
      <protection/>
    </xf>
    <xf numFmtId="4" fontId="22" fillId="0" borderId="24" xfId="0" applyNumberFormat="1" applyFont="1" applyFill="1" applyBorder="1" applyAlignment="1" applyProtection="1">
      <alignment/>
      <protection/>
    </xf>
    <xf numFmtId="0" fontId="71" fillId="0" borderId="24" xfId="0" applyNumberFormat="1" applyFont="1" applyFill="1" applyBorder="1" applyAlignment="1" applyProtection="1">
      <alignment wrapText="1"/>
      <protection/>
    </xf>
    <xf numFmtId="0" fontId="0" fillId="0" borderId="24" xfId="0" applyFont="1" applyBorder="1" applyAlignment="1">
      <alignment wrapText="1"/>
    </xf>
    <xf numFmtId="0" fontId="40" fillId="0" borderId="24" xfId="0" applyNumberFormat="1" applyFont="1" applyFill="1" applyBorder="1" applyAlignment="1" applyProtection="1">
      <alignment horizontal="center"/>
      <protection/>
    </xf>
    <xf numFmtId="0" fontId="40" fillId="0" borderId="24" xfId="0" applyNumberFormat="1" applyFont="1" applyFill="1" applyBorder="1" applyAlignment="1" applyProtection="1">
      <alignment wrapText="1"/>
      <protection/>
    </xf>
    <xf numFmtId="4" fontId="40" fillId="0" borderId="24" xfId="0" applyNumberFormat="1" applyFont="1" applyFill="1" applyBorder="1" applyAlignment="1" applyProtection="1">
      <alignment/>
      <protection/>
    </xf>
    <xf numFmtId="0" fontId="41" fillId="0" borderId="24" xfId="0" applyNumberFormat="1" applyFont="1" applyFill="1" applyBorder="1" applyAlignment="1" applyProtection="1">
      <alignment horizontal="center"/>
      <protection/>
    </xf>
    <xf numFmtId="4" fontId="72" fillId="0" borderId="24" xfId="0" applyNumberFormat="1" applyFont="1" applyFill="1" applyBorder="1" applyAlignment="1" applyProtection="1">
      <alignment/>
      <protection/>
    </xf>
    <xf numFmtId="4" fontId="41" fillId="0" borderId="24" xfId="0" applyNumberFormat="1" applyFont="1" applyFill="1" applyBorder="1" applyAlignment="1" applyProtection="1">
      <alignment/>
      <protection/>
    </xf>
    <xf numFmtId="0" fontId="72" fillId="0" borderId="0" xfId="0" applyNumberFormat="1" applyFont="1" applyFill="1" applyBorder="1" applyAlignment="1" applyProtection="1">
      <alignment/>
      <protection/>
    </xf>
    <xf numFmtId="4" fontId="22" fillId="0" borderId="29" xfId="0" applyNumberFormat="1" applyFont="1" applyBorder="1" applyAlignment="1">
      <alignment vertical="center" wrapText="1"/>
    </xf>
    <xf numFmtId="4" fontId="21" fillId="0" borderId="29" xfId="0" applyNumberFormat="1" applyFont="1" applyBorder="1" applyAlignment="1">
      <alignment vertical="center" wrapText="1"/>
    </xf>
    <xf numFmtId="4" fontId="22" fillId="0" borderId="30" xfId="0" applyNumberFormat="1" applyFont="1" applyBorder="1" applyAlignment="1">
      <alignment vertical="center" wrapText="1"/>
    </xf>
    <xf numFmtId="4" fontId="22" fillId="0" borderId="31" xfId="0" applyNumberFormat="1" applyFont="1" applyBorder="1" applyAlignment="1">
      <alignment vertical="center" wrapText="1"/>
    </xf>
    <xf numFmtId="4" fontId="22" fillId="0" borderId="32" xfId="0" applyNumberFormat="1" applyFont="1" applyBorder="1" applyAlignment="1">
      <alignment vertical="center" wrapText="1"/>
    </xf>
    <xf numFmtId="4" fontId="21" fillId="0" borderId="29" xfId="0" applyNumberFormat="1" applyFont="1" applyBorder="1" applyAlignment="1">
      <alignment/>
    </xf>
    <xf numFmtId="4" fontId="21" fillId="0" borderId="31" xfId="0" applyNumberFormat="1" applyFont="1" applyBorder="1" applyAlignment="1">
      <alignment/>
    </xf>
    <xf numFmtId="4" fontId="21" fillId="0" borderId="32" xfId="0" applyNumberFormat="1" applyFont="1" applyBorder="1" applyAlignment="1">
      <alignment/>
    </xf>
    <xf numFmtId="4" fontId="21" fillId="0" borderId="34" xfId="0" applyNumberFormat="1" applyFont="1" applyBorder="1" applyAlignment="1">
      <alignment/>
    </xf>
    <xf numFmtId="4" fontId="21" fillId="0" borderId="36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0" fontId="0" fillId="0" borderId="24" xfId="0" applyFont="1" applyBorder="1" applyAlignment="1">
      <alignment wrapText="1"/>
    </xf>
    <xf numFmtId="0" fontId="73" fillId="0" borderId="24" xfId="0" applyFont="1" applyBorder="1" applyAlignment="1">
      <alignment horizontal="center" wrapText="1"/>
    </xf>
    <xf numFmtId="0" fontId="73" fillId="0" borderId="24" xfId="0" applyFont="1" applyBorder="1" applyAlignment="1">
      <alignment wrapText="1"/>
    </xf>
    <xf numFmtId="0" fontId="22" fillId="0" borderId="29" xfId="0" applyFont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0" fontId="22" fillId="0" borderId="31" xfId="0" applyFont="1" applyBorder="1" applyAlignment="1">
      <alignment vertical="center" wrapText="1"/>
    </xf>
    <xf numFmtId="0" fontId="22" fillId="0" borderId="32" xfId="0" applyFont="1" applyBorder="1" applyAlignment="1">
      <alignment vertical="center" wrapText="1"/>
    </xf>
    <xf numFmtId="4" fontId="21" fillId="0" borderId="38" xfId="0" applyNumberFormat="1" applyFont="1" applyBorder="1" applyAlignment="1">
      <alignment/>
    </xf>
    <xf numFmtId="1" fontId="22" fillId="46" borderId="33" xfId="0" applyNumberFormat="1" applyFont="1" applyFill="1" applyBorder="1" applyAlignment="1">
      <alignment horizontal="left" wrapText="1"/>
    </xf>
    <xf numFmtId="49" fontId="25" fillId="0" borderId="24" xfId="0" applyNumberFormat="1" applyFont="1" applyFill="1" applyBorder="1" applyAlignment="1" applyProtection="1">
      <alignment horizontal="center"/>
      <protection/>
    </xf>
    <xf numFmtId="49" fontId="21" fillId="0" borderId="24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center" wrapText="1"/>
      <protection/>
    </xf>
    <xf numFmtId="0" fontId="21" fillId="0" borderId="45" xfId="0" applyNumberFormat="1" applyFont="1" applyFill="1" applyBorder="1" applyAlignment="1" applyProtection="1">
      <alignment horizontal="center" wrapText="1"/>
      <protection/>
    </xf>
    <xf numFmtId="3" fontId="25" fillId="0" borderId="45" xfId="0" applyNumberFormat="1" applyFont="1" applyBorder="1" applyAlignment="1">
      <alignment horizontal="center"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8" fillId="0" borderId="42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42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3" xfId="0" applyFont="1" applyBorder="1" applyAlignment="1" quotePrefix="1">
      <alignment horizontal="left"/>
    </xf>
    <xf numFmtId="0" fontId="21" fillId="0" borderId="42" xfId="0" applyNumberFormat="1" applyFont="1" applyFill="1" applyBorder="1" applyAlignment="1" applyProtection="1">
      <alignment wrapText="1"/>
      <protection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0" fontId="37" fillId="0" borderId="39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F9" sqref="F9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1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55.5" customHeight="1">
      <c r="A1" s="169" t="s">
        <v>129</v>
      </c>
      <c r="B1" s="169"/>
      <c r="C1" s="169"/>
      <c r="D1" s="169"/>
      <c r="E1" s="169"/>
      <c r="F1" s="169"/>
      <c r="G1" s="169"/>
      <c r="H1" s="169"/>
    </row>
    <row r="2" spans="1:8" s="72" customFormat="1" ht="26.25" customHeight="1">
      <c r="A2" s="169" t="s">
        <v>37</v>
      </c>
      <c r="B2" s="169"/>
      <c r="C2" s="169"/>
      <c r="D2" s="169"/>
      <c r="E2" s="169"/>
      <c r="F2" s="169"/>
      <c r="G2" s="177"/>
      <c r="H2" s="177"/>
    </row>
    <row r="3" spans="1:5" ht="9" customHeight="1">
      <c r="A3" s="73"/>
      <c r="B3" s="74"/>
      <c r="C3" s="74"/>
      <c r="D3" s="74"/>
      <c r="E3" s="74"/>
    </row>
    <row r="4" spans="1:9" ht="27.75" customHeight="1">
      <c r="A4" s="75"/>
      <c r="B4" s="76"/>
      <c r="C4" s="76"/>
      <c r="D4" s="77"/>
      <c r="E4" s="78"/>
      <c r="F4" s="79" t="s">
        <v>120</v>
      </c>
      <c r="G4" s="79" t="s">
        <v>121</v>
      </c>
      <c r="H4" s="80" t="s">
        <v>122</v>
      </c>
      <c r="I4" s="81"/>
    </row>
    <row r="5" spans="1:9" ht="27.75" customHeight="1">
      <c r="A5" s="172" t="s">
        <v>39</v>
      </c>
      <c r="B5" s="173"/>
      <c r="C5" s="173"/>
      <c r="D5" s="173"/>
      <c r="E5" s="176"/>
      <c r="F5" s="84">
        <f>F6+F7</f>
        <v>12452523</v>
      </c>
      <c r="G5" s="84">
        <f>G6+G7</f>
        <v>12662303</v>
      </c>
      <c r="H5" s="84">
        <f>H6+H7</f>
        <v>12915530</v>
      </c>
      <c r="I5" s="99"/>
    </row>
    <row r="6" spans="1:8" ht="22.5" customHeight="1">
      <c r="A6" s="172" t="s">
        <v>0</v>
      </c>
      <c r="B6" s="173"/>
      <c r="C6" s="173"/>
      <c r="D6" s="173"/>
      <c r="E6" s="176"/>
      <c r="F6" s="120">
        <v>12452523</v>
      </c>
      <c r="G6" s="119">
        <v>12662303</v>
      </c>
      <c r="H6" s="119">
        <v>12915530</v>
      </c>
    </row>
    <row r="7" spans="1:8" ht="22.5" customHeight="1">
      <c r="A7" s="178" t="s">
        <v>1</v>
      </c>
      <c r="B7" s="176"/>
      <c r="C7" s="176"/>
      <c r="D7" s="176"/>
      <c r="E7" s="176"/>
      <c r="F7" s="120">
        <v>0</v>
      </c>
      <c r="G7" s="120">
        <v>0</v>
      </c>
      <c r="H7" s="120">
        <v>0</v>
      </c>
    </row>
    <row r="8" spans="1:9" ht="22.5" customHeight="1">
      <c r="A8" s="100" t="s">
        <v>40</v>
      </c>
      <c r="B8" s="82"/>
      <c r="C8" s="82"/>
      <c r="D8" s="82"/>
      <c r="E8" s="82"/>
      <c r="F8" s="83">
        <f>F9+F10</f>
        <v>12452523</v>
      </c>
      <c r="G8" s="83">
        <f>G9+G10</f>
        <v>12662303</v>
      </c>
      <c r="H8" s="83">
        <f>H9+H10</f>
        <v>12915530</v>
      </c>
      <c r="I8" s="62"/>
    </row>
    <row r="9" spans="1:8" ht="22.5" customHeight="1">
      <c r="A9" s="174" t="s">
        <v>2</v>
      </c>
      <c r="B9" s="173"/>
      <c r="C9" s="173"/>
      <c r="D9" s="173"/>
      <c r="E9" s="179"/>
      <c r="F9" s="119">
        <f>F6-F10</f>
        <v>12364023</v>
      </c>
      <c r="G9" s="119">
        <f>G6-G10</f>
        <v>12611303</v>
      </c>
      <c r="H9" s="119">
        <f>H6-H10</f>
        <v>12863530</v>
      </c>
    </row>
    <row r="10" spans="1:8" ht="22.5" customHeight="1">
      <c r="A10" s="178" t="s">
        <v>3</v>
      </c>
      <c r="B10" s="176"/>
      <c r="C10" s="176"/>
      <c r="D10" s="176"/>
      <c r="E10" s="176"/>
      <c r="F10" s="119">
        <v>88500</v>
      </c>
      <c r="G10" s="119">
        <v>51000</v>
      </c>
      <c r="H10" s="119">
        <v>52000</v>
      </c>
    </row>
    <row r="11" spans="1:8" ht="25.5" customHeight="1">
      <c r="A11" s="169"/>
      <c r="B11" s="170"/>
      <c r="C11" s="170"/>
      <c r="D11" s="170"/>
      <c r="E11" s="170"/>
      <c r="F11" s="171"/>
      <c r="G11" s="171"/>
      <c r="H11" s="171"/>
    </row>
    <row r="12" spans="1:8" s="67" customFormat="1" ht="25.5" customHeight="1">
      <c r="A12" s="175"/>
      <c r="B12" s="170"/>
      <c r="C12" s="170"/>
      <c r="D12" s="170"/>
      <c r="E12" s="170"/>
      <c r="F12" s="171"/>
      <c r="G12" s="171"/>
      <c r="H12" s="171"/>
    </row>
    <row r="13" spans="1:8" s="67" customFormat="1" ht="27.75" customHeight="1">
      <c r="A13" s="75"/>
      <c r="B13" s="76"/>
      <c r="C13" s="76"/>
      <c r="D13" s="77"/>
      <c r="E13" s="78"/>
      <c r="F13" s="79" t="s">
        <v>120</v>
      </c>
      <c r="G13" s="79" t="s">
        <v>121</v>
      </c>
      <c r="H13" s="80" t="s">
        <v>122</v>
      </c>
    </row>
    <row r="14" spans="1:8" s="67" customFormat="1" ht="22.5" customHeight="1">
      <c r="A14" s="172" t="s">
        <v>4</v>
      </c>
      <c r="B14" s="173"/>
      <c r="C14" s="173"/>
      <c r="D14" s="173"/>
      <c r="E14" s="173"/>
      <c r="F14" s="83"/>
      <c r="G14" s="83"/>
      <c r="H14" s="83"/>
    </row>
    <row r="15" spans="1:8" s="67" customFormat="1" ht="22.5" customHeight="1">
      <c r="A15" s="172" t="s">
        <v>5</v>
      </c>
      <c r="B15" s="173"/>
      <c r="C15" s="173"/>
      <c r="D15" s="173"/>
      <c r="E15" s="173"/>
      <c r="F15" s="83"/>
      <c r="G15" s="83"/>
      <c r="H15" s="83"/>
    </row>
    <row r="16" spans="1:8" s="67" customFormat="1" ht="22.5" customHeight="1">
      <c r="A16" s="174" t="s">
        <v>6</v>
      </c>
      <c r="B16" s="173"/>
      <c r="C16" s="173"/>
      <c r="D16" s="173"/>
      <c r="E16" s="173"/>
      <c r="F16" s="83"/>
      <c r="G16" s="83"/>
      <c r="H16" s="83"/>
    </row>
    <row r="17" spans="1:8" s="67" customFormat="1" ht="15" customHeight="1">
      <c r="A17" s="86"/>
      <c r="B17" s="87"/>
      <c r="C17" s="85"/>
      <c r="D17" s="88"/>
      <c r="E17" s="87"/>
      <c r="F17" s="89"/>
      <c r="G17" s="89"/>
      <c r="H17" s="89"/>
    </row>
    <row r="18" spans="1:8" s="67" customFormat="1" ht="22.5" customHeight="1">
      <c r="A18" s="172" t="s">
        <v>65</v>
      </c>
      <c r="B18" s="173"/>
      <c r="C18" s="173"/>
      <c r="D18" s="173"/>
      <c r="E18" s="173"/>
      <c r="F18" s="83">
        <v>0</v>
      </c>
      <c r="G18" s="83">
        <v>0</v>
      </c>
      <c r="H18" s="83">
        <v>0</v>
      </c>
    </row>
    <row r="19" spans="1:8" s="67" customFormat="1" ht="22.5" customHeight="1">
      <c r="A19" s="121"/>
      <c r="B19" s="166"/>
      <c r="C19" s="166"/>
      <c r="D19" s="166"/>
      <c r="E19" s="166"/>
      <c r="F19" s="122"/>
      <c r="G19" s="167"/>
      <c r="H19" s="167"/>
    </row>
    <row r="20" spans="1:8" s="67" customFormat="1" ht="18" customHeight="1">
      <c r="A20" s="90"/>
      <c r="B20" s="165"/>
      <c r="C20" s="165"/>
      <c r="D20" s="165"/>
      <c r="E20" s="165"/>
      <c r="G20" s="168"/>
      <c r="H20" s="168"/>
    </row>
  </sheetData>
  <sheetProtection/>
  <mergeCells count="17">
    <mergeCell ref="A6:E6"/>
    <mergeCell ref="A1:H1"/>
    <mergeCell ref="A2:H2"/>
    <mergeCell ref="A7:E7"/>
    <mergeCell ref="A9:E9"/>
    <mergeCell ref="A10:E10"/>
    <mergeCell ref="A5:E5"/>
    <mergeCell ref="B20:E20"/>
    <mergeCell ref="B19:E19"/>
    <mergeCell ref="G19:H19"/>
    <mergeCell ref="G20:H20"/>
    <mergeCell ref="A11:H11"/>
    <mergeCell ref="A18:E18"/>
    <mergeCell ref="A14:E14"/>
    <mergeCell ref="A15:E15"/>
    <mergeCell ref="A16:E16"/>
    <mergeCell ref="A12:H12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9"/>
  <sheetViews>
    <sheetView zoomScalePageLayoutView="0" workbookViewId="0" topLeftCell="A25">
      <selection activeCell="L15" sqref="L15"/>
    </sheetView>
  </sheetViews>
  <sheetFormatPr defaultColWidth="11.421875" defaultRowHeight="12.75"/>
  <cols>
    <col min="1" max="1" width="16.00390625" style="37" customWidth="1"/>
    <col min="2" max="4" width="17.57421875" style="37" customWidth="1"/>
    <col min="5" max="5" width="17.57421875" style="68" customWidth="1"/>
    <col min="6" max="9" width="17.57421875" style="10" customWidth="1"/>
    <col min="10" max="10" width="7.8515625" style="10" customWidth="1"/>
    <col min="11" max="11" width="14.28125" style="10" customWidth="1"/>
    <col min="12" max="12" width="7.8515625" style="10" customWidth="1"/>
    <col min="13" max="16384" width="11.421875" style="10" customWidth="1"/>
  </cols>
  <sheetData>
    <row r="1" spans="1:9" ht="24" customHeight="1">
      <c r="A1" s="169" t="s">
        <v>7</v>
      </c>
      <c r="B1" s="169"/>
      <c r="C1" s="169"/>
      <c r="D1" s="169"/>
      <c r="E1" s="169"/>
      <c r="F1" s="169"/>
      <c r="G1" s="169"/>
      <c r="H1" s="169"/>
      <c r="I1" s="169"/>
    </row>
    <row r="2" spans="1:9" s="1" customFormat="1" ht="13.5" thickBot="1">
      <c r="A2" s="16"/>
      <c r="I2" s="17" t="s">
        <v>8</v>
      </c>
    </row>
    <row r="3" spans="1:9" s="1" customFormat="1" ht="26.25" thickBot="1">
      <c r="A3" s="96" t="s">
        <v>9</v>
      </c>
      <c r="B3" s="183" t="s">
        <v>110</v>
      </c>
      <c r="C3" s="184"/>
      <c r="D3" s="185"/>
      <c r="E3" s="185"/>
      <c r="F3" s="185"/>
      <c r="G3" s="185"/>
      <c r="H3" s="185"/>
      <c r="I3" s="186"/>
    </row>
    <row r="4" spans="1:9" s="1" customFormat="1" ht="77.25" thickBot="1">
      <c r="A4" s="162" t="s">
        <v>10</v>
      </c>
      <c r="B4" s="18" t="s">
        <v>57</v>
      </c>
      <c r="C4" s="18" t="s">
        <v>58</v>
      </c>
      <c r="D4" s="19" t="s">
        <v>11</v>
      </c>
      <c r="E4" s="19" t="s">
        <v>12</v>
      </c>
      <c r="F4" s="19" t="s">
        <v>13</v>
      </c>
      <c r="G4" s="19" t="s">
        <v>14</v>
      </c>
      <c r="H4" s="19" t="s">
        <v>15</v>
      </c>
      <c r="I4" s="20" t="s">
        <v>16</v>
      </c>
    </row>
    <row r="5" spans="1:9" s="1" customFormat="1" ht="12.75">
      <c r="A5" s="123">
        <v>634</v>
      </c>
      <c r="B5" s="157"/>
      <c r="C5" s="157"/>
      <c r="D5" s="158"/>
      <c r="E5" s="158"/>
      <c r="F5" s="126"/>
      <c r="G5" s="158"/>
      <c r="H5" s="159"/>
      <c r="I5" s="160"/>
    </row>
    <row r="6" spans="1:9" s="1" customFormat="1" ht="12.75">
      <c r="A6" s="124">
        <v>636</v>
      </c>
      <c r="B6" s="143"/>
      <c r="C6" s="144">
        <v>9577000</v>
      </c>
      <c r="D6" s="126"/>
      <c r="E6" s="145"/>
      <c r="F6" s="145"/>
      <c r="G6" s="145"/>
      <c r="H6" s="146"/>
      <c r="I6" s="147"/>
    </row>
    <row r="7" spans="1:9" s="1" customFormat="1" ht="12.75">
      <c r="A7" s="124">
        <v>641</v>
      </c>
      <c r="B7" s="143"/>
      <c r="C7" s="143"/>
      <c r="D7" s="126">
        <v>1000</v>
      </c>
      <c r="E7" s="145"/>
      <c r="F7" s="145"/>
      <c r="G7" s="145"/>
      <c r="H7" s="146"/>
      <c r="I7" s="147"/>
    </row>
    <row r="8" spans="1:9" s="1" customFormat="1" ht="12.75">
      <c r="A8" s="124">
        <v>652</v>
      </c>
      <c r="B8" s="143"/>
      <c r="C8" s="143"/>
      <c r="D8" s="126">
        <v>109000</v>
      </c>
      <c r="E8" s="126">
        <v>1390000</v>
      </c>
      <c r="F8" s="145"/>
      <c r="G8" s="145"/>
      <c r="H8" s="146"/>
      <c r="I8" s="147"/>
    </row>
    <row r="9" spans="1:9" s="1" customFormat="1" ht="12.75">
      <c r="A9" s="124">
        <v>661</v>
      </c>
      <c r="B9" s="143"/>
      <c r="C9" s="143"/>
      <c r="D9" s="126">
        <v>20000</v>
      </c>
      <c r="E9" s="126"/>
      <c r="F9" s="145"/>
      <c r="G9" s="145"/>
      <c r="H9" s="146"/>
      <c r="I9" s="147"/>
    </row>
    <row r="10" spans="1:9" s="1" customFormat="1" ht="12.75">
      <c r="A10" s="21">
        <v>671</v>
      </c>
      <c r="B10" s="148">
        <v>1335523</v>
      </c>
      <c r="C10" s="148"/>
      <c r="D10" s="127"/>
      <c r="E10" s="127"/>
      <c r="F10" s="127"/>
      <c r="G10" s="127"/>
      <c r="H10" s="149"/>
      <c r="I10" s="150"/>
    </row>
    <row r="11" spans="1:9" s="1" customFormat="1" ht="12.75">
      <c r="A11" s="21">
        <v>683</v>
      </c>
      <c r="B11" s="148"/>
      <c r="C11" s="148"/>
      <c r="D11" s="127">
        <v>20000</v>
      </c>
      <c r="E11" s="127"/>
      <c r="F11" s="127"/>
      <c r="G11" s="127"/>
      <c r="H11" s="149"/>
      <c r="I11" s="150"/>
    </row>
    <row r="12" spans="1:9" s="1" customFormat="1" ht="12.75">
      <c r="A12" s="21"/>
      <c r="B12" s="148"/>
      <c r="C12" s="148"/>
      <c r="D12" s="127"/>
      <c r="E12" s="127"/>
      <c r="F12" s="127"/>
      <c r="G12" s="127"/>
      <c r="H12" s="149"/>
      <c r="I12" s="150"/>
    </row>
    <row r="13" spans="1:9" s="1" customFormat="1" ht="12.75">
      <c r="A13" s="21"/>
      <c r="B13" s="148"/>
      <c r="C13" s="148"/>
      <c r="D13" s="127"/>
      <c r="E13" s="127"/>
      <c r="F13" s="127"/>
      <c r="G13" s="127"/>
      <c r="H13" s="149"/>
      <c r="I13" s="150"/>
    </row>
    <row r="14" spans="1:9" s="1" customFormat="1" ht="13.5" thickBot="1">
      <c r="A14" s="118"/>
      <c r="B14" s="151"/>
      <c r="C14" s="151"/>
      <c r="D14" s="128"/>
      <c r="E14" s="128"/>
      <c r="F14" s="128"/>
      <c r="G14" s="128"/>
      <c r="H14" s="152"/>
      <c r="I14" s="153"/>
    </row>
    <row r="15" spans="1:9" s="1" customFormat="1" ht="30" customHeight="1" thickBot="1">
      <c r="A15" s="125" t="s">
        <v>17</v>
      </c>
      <c r="B15" s="32">
        <f>SUM(B6:B14)</f>
        <v>1335523</v>
      </c>
      <c r="C15" s="32">
        <f>SUM(C6:C14)</f>
        <v>9577000</v>
      </c>
      <c r="D15" s="33">
        <f>SUM(D6:D14)</f>
        <v>150000</v>
      </c>
      <c r="E15" s="34">
        <f>E8+E11</f>
        <v>1390000</v>
      </c>
      <c r="F15" s="161"/>
      <c r="G15" s="34">
        <v>0</v>
      </c>
      <c r="H15" s="33">
        <v>0</v>
      </c>
      <c r="I15" s="35">
        <v>0</v>
      </c>
    </row>
    <row r="16" spans="1:9" s="1" customFormat="1" ht="28.5" customHeight="1" thickBot="1">
      <c r="A16" s="31" t="s">
        <v>111</v>
      </c>
      <c r="B16" s="180">
        <f>B15+C15+D15+E15+F15+G15+H15+I15</f>
        <v>12452523</v>
      </c>
      <c r="C16" s="181"/>
      <c r="D16" s="181"/>
      <c r="E16" s="181"/>
      <c r="F16" s="181"/>
      <c r="G16" s="181"/>
      <c r="H16" s="181"/>
      <c r="I16" s="182"/>
    </row>
    <row r="17" spans="1:9" ht="13.5" thickBot="1">
      <c r="A17" s="13"/>
      <c r="B17" s="13"/>
      <c r="C17" s="13"/>
      <c r="D17" s="13"/>
      <c r="E17" s="14"/>
      <c r="F17" s="36"/>
      <c r="I17" s="17"/>
    </row>
    <row r="18" spans="1:9" ht="24" customHeight="1" thickBot="1">
      <c r="A18" s="97" t="s">
        <v>9</v>
      </c>
      <c r="B18" s="183" t="s">
        <v>119</v>
      </c>
      <c r="C18" s="184"/>
      <c r="D18" s="185"/>
      <c r="E18" s="185"/>
      <c r="F18" s="185"/>
      <c r="G18" s="185"/>
      <c r="H18" s="185"/>
      <c r="I18" s="186"/>
    </row>
    <row r="19" spans="1:9" ht="77.25" thickBot="1">
      <c r="A19" s="98" t="s">
        <v>10</v>
      </c>
      <c r="B19" s="18" t="s">
        <v>57</v>
      </c>
      <c r="C19" s="18" t="s">
        <v>58</v>
      </c>
      <c r="D19" s="19" t="s">
        <v>11</v>
      </c>
      <c r="E19" s="19" t="s">
        <v>12</v>
      </c>
      <c r="F19" s="19" t="s">
        <v>13</v>
      </c>
      <c r="G19" s="19" t="s">
        <v>14</v>
      </c>
      <c r="H19" s="19" t="s">
        <v>15</v>
      </c>
      <c r="I19" s="20" t="s">
        <v>16</v>
      </c>
    </row>
    <row r="20" spans="1:9" ht="12.75">
      <c r="A20" s="21">
        <v>636</v>
      </c>
      <c r="B20" s="22"/>
      <c r="C20" s="22">
        <f>B30-B29-D29-E29</f>
        <v>9733640</v>
      </c>
      <c r="D20" s="23"/>
      <c r="E20" s="23"/>
      <c r="F20" s="23"/>
      <c r="G20" s="23"/>
      <c r="H20" s="24"/>
      <c r="I20" s="25"/>
    </row>
    <row r="21" spans="1:9" ht="12.75">
      <c r="A21" s="21">
        <v>641</v>
      </c>
      <c r="B21" s="22"/>
      <c r="C21" s="22"/>
      <c r="D21" s="23">
        <v>1020</v>
      </c>
      <c r="E21" s="23"/>
      <c r="F21" s="23"/>
      <c r="G21" s="23"/>
      <c r="H21" s="24"/>
      <c r="I21" s="25"/>
    </row>
    <row r="22" spans="1:9" ht="12.75">
      <c r="A22" s="21">
        <v>652</v>
      </c>
      <c r="B22" s="22"/>
      <c r="C22" s="22"/>
      <c r="D22" s="23">
        <v>111200</v>
      </c>
      <c r="E22" s="23"/>
      <c r="F22" s="23"/>
      <c r="G22" s="23"/>
      <c r="H22" s="24"/>
      <c r="I22" s="25"/>
    </row>
    <row r="23" spans="1:9" ht="12.75">
      <c r="A23" s="21">
        <v>661</v>
      </c>
      <c r="B23" s="22"/>
      <c r="C23" s="22"/>
      <c r="D23" s="23">
        <v>40800</v>
      </c>
      <c r="E23" s="23"/>
      <c r="F23" s="23"/>
      <c r="G23" s="23"/>
      <c r="H23" s="24"/>
      <c r="I23" s="25"/>
    </row>
    <row r="24" spans="1:9" ht="12.75">
      <c r="A24" s="21">
        <v>671</v>
      </c>
      <c r="B24" s="22">
        <v>1337243</v>
      </c>
      <c r="C24" s="22"/>
      <c r="D24" s="23"/>
      <c r="E24" s="23"/>
      <c r="F24" s="23"/>
      <c r="G24" s="23"/>
      <c r="H24" s="24"/>
      <c r="I24" s="25"/>
    </row>
    <row r="25" spans="1:9" ht="12.75">
      <c r="A25" s="21">
        <v>683</v>
      </c>
      <c r="B25" s="22"/>
      <c r="C25" s="22"/>
      <c r="D25" s="23">
        <v>20400</v>
      </c>
      <c r="E25" s="23">
        <v>1418000</v>
      </c>
      <c r="F25" s="23"/>
      <c r="G25" s="23"/>
      <c r="H25" s="24"/>
      <c r="I25" s="25"/>
    </row>
    <row r="26" spans="1:9" ht="12.75">
      <c r="A26" s="21"/>
      <c r="B26" s="22"/>
      <c r="C26" s="22"/>
      <c r="D26" s="23"/>
      <c r="E26" s="23"/>
      <c r="F26" s="23"/>
      <c r="G26" s="23"/>
      <c r="H26" s="24"/>
      <c r="I26" s="25"/>
    </row>
    <row r="27" spans="1:9" ht="12.75">
      <c r="A27" s="21"/>
      <c r="B27" s="22"/>
      <c r="C27" s="22"/>
      <c r="D27" s="23"/>
      <c r="E27" s="23"/>
      <c r="F27" s="23"/>
      <c r="G27" s="23"/>
      <c r="H27" s="24"/>
      <c r="I27" s="25"/>
    </row>
    <row r="28" spans="1:9" ht="13.5" thickBot="1">
      <c r="A28" s="26"/>
      <c r="B28" s="27"/>
      <c r="C28" s="27"/>
      <c r="D28" s="28"/>
      <c r="E28" s="28"/>
      <c r="F28" s="28"/>
      <c r="G28" s="28"/>
      <c r="H28" s="29"/>
      <c r="I28" s="30"/>
    </row>
    <row r="29" spans="1:9" s="1" customFormat="1" ht="30" customHeight="1" thickBot="1">
      <c r="A29" s="31" t="s">
        <v>17</v>
      </c>
      <c r="B29" s="32">
        <f>SUM(B20:B28)</f>
        <v>1337243</v>
      </c>
      <c r="C29" s="32">
        <f>C20</f>
        <v>9733640</v>
      </c>
      <c r="D29" s="33">
        <f>SUM(D20:D28)</f>
        <v>173420</v>
      </c>
      <c r="E29" s="34">
        <f>SUM(E20:E28)</f>
        <v>1418000</v>
      </c>
      <c r="F29" s="33"/>
      <c r="G29" s="34"/>
      <c r="H29" s="33"/>
      <c r="I29" s="35"/>
    </row>
    <row r="30" spans="1:9" s="1" customFormat="1" ht="28.5" customHeight="1" thickBot="1">
      <c r="A30" s="31" t="s">
        <v>127</v>
      </c>
      <c r="B30" s="180">
        <v>12662303</v>
      </c>
      <c r="C30" s="181"/>
      <c r="D30" s="181"/>
      <c r="E30" s="181"/>
      <c r="F30" s="181"/>
      <c r="G30" s="181"/>
      <c r="H30" s="181"/>
      <c r="I30" s="182"/>
    </row>
    <row r="31" spans="5:6" ht="13.5" thickBot="1">
      <c r="E31" s="38"/>
      <c r="F31" s="39"/>
    </row>
    <row r="32" spans="1:9" ht="26.25" thickBot="1">
      <c r="A32" s="97" t="s">
        <v>9</v>
      </c>
      <c r="B32" s="183" t="s">
        <v>126</v>
      </c>
      <c r="C32" s="184"/>
      <c r="D32" s="185"/>
      <c r="E32" s="185"/>
      <c r="F32" s="185"/>
      <c r="G32" s="185"/>
      <c r="H32" s="185"/>
      <c r="I32" s="186"/>
    </row>
    <row r="33" spans="1:9" ht="77.25" thickBot="1">
      <c r="A33" s="98" t="s">
        <v>10</v>
      </c>
      <c r="B33" s="18" t="s">
        <v>57</v>
      </c>
      <c r="C33" s="18" t="s">
        <v>58</v>
      </c>
      <c r="D33" s="19" t="s">
        <v>11</v>
      </c>
      <c r="E33" s="19" t="s">
        <v>12</v>
      </c>
      <c r="F33" s="19" t="s">
        <v>13</v>
      </c>
      <c r="G33" s="19" t="s">
        <v>14</v>
      </c>
      <c r="H33" s="19" t="s">
        <v>15</v>
      </c>
      <c r="I33" s="20" t="s">
        <v>16</v>
      </c>
    </row>
    <row r="34" spans="1:9" ht="12.75">
      <c r="A34" s="3">
        <v>636</v>
      </c>
      <c r="B34" s="4"/>
      <c r="C34" s="4">
        <f>B44-B43-E43-D43</f>
        <v>9928582</v>
      </c>
      <c r="D34" s="5"/>
      <c r="E34" s="6"/>
      <c r="F34" s="7"/>
      <c r="G34" s="7"/>
      <c r="H34" s="8"/>
      <c r="I34" s="9"/>
    </row>
    <row r="35" spans="1:9" ht="12.75">
      <c r="A35" s="21">
        <v>641</v>
      </c>
      <c r="B35" s="22"/>
      <c r="C35" s="22"/>
      <c r="D35" s="23">
        <v>1040</v>
      </c>
      <c r="E35" s="23"/>
      <c r="F35" s="23"/>
      <c r="G35" s="23"/>
      <c r="H35" s="24"/>
      <c r="I35" s="25"/>
    </row>
    <row r="36" spans="1:9" ht="12.75">
      <c r="A36" s="21">
        <v>652</v>
      </c>
      <c r="B36" s="22"/>
      <c r="C36" s="22"/>
      <c r="D36" s="23">
        <v>113500</v>
      </c>
      <c r="E36" s="23"/>
      <c r="F36" s="23"/>
      <c r="G36" s="23"/>
      <c r="H36" s="24"/>
      <c r="I36" s="25"/>
    </row>
    <row r="37" spans="1:9" ht="12.75">
      <c r="A37" s="21">
        <v>661</v>
      </c>
      <c r="B37" s="22"/>
      <c r="C37" s="22"/>
      <c r="D37" s="23">
        <v>41600</v>
      </c>
      <c r="E37" s="23"/>
      <c r="F37" s="23"/>
      <c r="G37" s="23"/>
      <c r="H37" s="24"/>
      <c r="I37" s="25"/>
    </row>
    <row r="38" spans="1:9" ht="12.75">
      <c r="A38" s="21">
        <v>671</v>
      </c>
      <c r="B38" s="22">
        <v>1364000</v>
      </c>
      <c r="C38" s="22"/>
      <c r="D38" s="23"/>
      <c r="E38" s="23"/>
      <c r="F38" s="23"/>
      <c r="G38" s="23"/>
      <c r="H38" s="24"/>
      <c r="I38" s="25"/>
    </row>
    <row r="39" spans="1:9" ht="13.5" customHeight="1">
      <c r="A39" s="21">
        <v>683</v>
      </c>
      <c r="B39" s="22"/>
      <c r="C39" s="22"/>
      <c r="D39" s="23">
        <v>20808</v>
      </c>
      <c r="E39" s="23">
        <v>1446000</v>
      </c>
      <c r="F39" s="23"/>
      <c r="G39" s="23"/>
      <c r="H39" s="24"/>
      <c r="I39" s="25"/>
    </row>
    <row r="40" spans="1:9" ht="13.5" customHeight="1">
      <c r="A40" s="21">
        <v>922</v>
      </c>
      <c r="B40" s="22"/>
      <c r="C40" s="22"/>
      <c r="D40" s="23"/>
      <c r="E40" s="23"/>
      <c r="F40" s="23"/>
      <c r="G40" s="23"/>
      <c r="H40" s="24"/>
      <c r="I40" s="25"/>
    </row>
    <row r="41" spans="1:9" ht="13.5" customHeight="1">
      <c r="A41" s="21"/>
      <c r="B41" s="22"/>
      <c r="C41" s="22"/>
      <c r="D41" s="23"/>
      <c r="E41" s="23"/>
      <c r="F41" s="23"/>
      <c r="G41" s="23"/>
      <c r="H41" s="24"/>
      <c r="I41" s="25"/>
    </row>
    <row r="42" spans="1:9" ht="13.5" thickBot="1">
      <c r="A42" s="118"/>
      <c r="B42" s="27"/>
      <c r="C42" s="27"/>
      <c r="D42" s="28"/>
      <c r="E42" s="28"/>
      <c r="F42" s="28"/>
      <c r="G42" s="28"/>
      <c r="H42" s="29"/>
      <c r="I42" s="30"/>
    </row>
    <row r="43" spans="1:9" s="1" customFormat="1" ht="30" customHeight="1" thickBot="1">
      <c r="A43" s="31" t="s">
        <v>17</v>
      </c>
      <c r="B43" s="32">
        <f>SUM(B34:B42)</f>
        <v>1364000</v>
      </c>
      <c r="C43" s="32">
        <f>SUM(C34:C42)</f>
        <v>9928582</v>
      </c>
      <c r="D43" s="33">
        <f>SUM(D34:D42)</f>
        <v>176948</v>
      </c>
      <c r="E43" s="34">
        <f>SUM(E34:E42)</f>
        <v>1446000</v>
      </c>
      <c r="F43" s="33"/>
      <c r="G43" s="34"/>
      <c r="H43" s="33"/>
      <c r="I43" s="35"/>
    </row>
    <row r="44" spans="1:9" s="1" customFormat="1" ht="28.5" customHeight="1" thickBot="1">
      <c r="A44" s="31" t="s">
        <v>128</v>
      </c>
      <c r="B44" s="180">
        <v>12915530</v>
      </c>
      <c r="C44" s="181"/>
      <c r="D44" s="181"/>
      <c r="E44" s="181"/>
      <c r="F44" s="181"/>
      <c r="G44" s="181"/>
      <c r="H44" s="181"/>
      <c r="I44" s="182"/>
    </row>
    <row r="45" spans="4:6" ht="13.5" customHeight="1">
      <c r="D45" s="40"/>
      <c r="E45" s="38"/>
      <c r="F45" s="41"/>
    </row>
    <row r="46" spans="4:6" ht="13.5" customHeight="1">
      <c r="D46" s="40"/>
      <c r="E46" s="42"/>
      <c r="F46" s="43"/>
    </row>
    <row r="47" spans="5:6" ht="13.5" customHeight="1">
      <c r="E47" s="44"/>
      <c r="F47" s="45"/>
    </row>
    <row r="48" spans="5:6" ht="13.5" customHeight="1">
      <c r="E48" s="46"/>
      <c r="F48" s="47"/>
    </row>
    <row r="49" spans="5:6" ht="13.5" customHeight="1">
      <c r="E49" s="38"/>
      <c r="F49" s="39"/>
    </row>
    <row r="50" spans="4:6" ht="28.5" customHeight="1">
      <c r="D50" s="40"/>
      <c r="E50" s="38"/>
      <c r="F50" s="48"/>
    </row>
    <row r="51" spans="4:6" ht="13.5" customHeight="1">
      <c r="D51" s="40"/>
      <c r="E51" s="38"/>
      <c r="F51" s="43"/>
    </row>
    <row r="52" spans="5:6" ht="13.5" customHeight="1">
      <c r="E52" s="38"/>
      <c r="F52" s="39"/>
    </row>
    <row r="53" spans="5:6" ht="13.5" customHeight="1">
      <c r="E53" s="38"/>
      <c r="F53" s="47"/>
    </row>
    <row r="54" spans="5:6" ht="13.5" customHeight="1">
      <c r="E54" s="38"/>
      <c r="F54" s="39"/>
    </row>
    <row r="55" spans="5:6" ht="22.5" customHeight="1">
      <c r="E55" s="38"/>
      <c r="F55" s="49"/>
    </row>
    <row r="56" spans="5:6" ht="13.5" customHeight="1">
      <c r="E56" s="44"/>
      <c r="F56" s="45"/>
    </row>
    <row r="57" spans="2:6" ht="13.5" customHeight="1">
      <c r="B57" s="40"/>
      <c r="C57" s="40"/>
      <c r="E57" s="44"/>
      <c r="F57" s="50"/>
    </row>
    <row r="58" spans="4:6" ht="13.5" customHeight="1">
      <c r="D58" s="40"/>
      <c r="E58" s="44"/>
      <c r="F58" s="51"/>
    </row>
    <row r="59" spans="4:6" ht="13.5" customHeight="1">
      <c r="D59" s="40"/>
      <c r="E59" s="46"/>
      <c r="F59" s="43"/>
    </row>
    <row r="60" spans="5:6" ht="13.5" customHeight="1">
      <c r="E60" s="38"/>
      <c r="F60" s="39"/>
    </row>
    <row r="61" spans="2:6" ht="13.5" customHeight="1">
      <c r="B61" s="40"/>
      <c r="C61" s="40"/>
      <c r="E61" s="38"/>
      <c r="F61" s="41"/>
    </row>
    <row r="62" spans="4:6" ht="13.5" customHeight="1">
      <c r="D62" s="40"/>
      <c r="E62" s="38"/>
      <c r="F62" s="50"/>
    </row>
    <row r="63" spans="4:6" ht="13.5" customHeight="1">
      <c r="D63" s="40"/>
      <c r="E63" s="46"/>
      <c r="F63" s="43"/>
    </row>
    <row r="64" spans="5:6" ht="13.5" customHeight="1">
      <c r="E64" s="44"/>
      <c r="F64" s="39"/>
    </row>
    <row r="65" spans="4:6" ht="13.5" customHeight="1">
      <c r="D65" s="40"/>
      <c r="E65" s="44"/>
      <c r="F65" s="50"/>
    </row>
    <row r="66" spans="5:6" ht="22.5" customHeight="1">
      <c r="E66" s="46"/>
      <c r="F66" s="49"/>
    </row>
    <row r="67" spans="5:6" ht="13.5" customHeight="1">
      <c r="E67" s="38"/>
      <c r="F67" s="39"/>
    </row>
    <row r="68" spans="5:6" ht="13.5" customHeight="1">
      <c r="E68" s="46"/>
      <c r="F68" s="43"/>
    </row>
    <row r="69" spans="5:6" ht="13.5" customHeight="1">
      <c r="E69" s="38"/>
      <c r="F69" s="39"/>
    </row>
    <row r="70" spans="5:6" ht="13.5" customHeight="1">
      <c r="E70" s="38"/>
      <c r="F70" s="39"/>
    </row>
    <row r="71" spans="1:6" ht="13.5" customHeight="1">
      <c r="A71" s="40"/>
      <c r="E71" s="52"/>
      <c r="F71" s="50"/>
    </row>
    <row r="72" spans="2:6" ht="13.5" customHeight="1">
      <c r="B72" s="40"/>
      <c r="C72" s="40"/>
      <c r="D72" s="40"/>
      <c r="E72" s="53"/>
      <c r="F72" s="50"/>
    </row>
    <row r="73" spans="2:6" ht="13.5" customHeight="1">
      <c r="B73" s="40"/>
      <c r="C73" s="40"/>
      <c r="D73" s="40"/>
      <c r="E73" s="53"/>
      <c r="F73" s="41"/>
    </row>
    <row r="74" spans="2:6" ht="13.5" customHeight="1">
      <c r="B74" s="40"/>
      <c r="C74" s="40"/>
      <c r="D74" s="40"/>
      <c r="E74" s="46"/>
      <c r="F74" s="47"/>
    </row>
    <row r="75" spans="5:6" ht="12.75">
      <c r="E75" s="38"/>
      <c r="F75" s="39"/>
    </row>
    <row r="76" spans="2:6" ht="12.75">
      <c r="B76" s="40"/>
      <c r="C76" s="40"/>
      <c r="E76" s="38"/>
      <c r="F76" s="50"/>
    </row>
    <row r="77" spans="4:6" ht="12.75">
      <c r="D77" s="40"/>
      <c r="E77" s="38"/>
      <c r="F77" s="41"/>
    </row>
    <row r="78" spans="4:6" ht="12.75">
      <c r="D78" s="40"/>
      <c r="E78" s="46"/>
      <c r="F78" s="43"/>
    </row>
    <row r="79" spans="5:6" ht="12.75">
      <c r="E79" s="38"/>
      <c r="F79" s="39"/>
    </row>
    <row r="80" spans="5:6" ht="12.75">
      <c r="E80" s="38"/>
      <c r="F80" s="39"/>
    </row>
    <row r="81" spans="5:6" ht="12.75">
      <c r="E81" s="54"/>
      <c r="F81" s="55"/>
    </row>
    <row r="82" spans="5:6" ht="12.75">
      <c r="E82" s="38"/>
      <c r="F82" s="39"/>
    </row>
    <row r="83" spans="5:6" ht="12.75">
      <c r="E83" s="38"/>
      <c r="F83" s="39"/>
    </row>
    <row r="84" spans="5:6" ht="12.75">
      <c r="E84" s="38"/>
      <c r="F84" s="39"/>
    </row>
    <row r="85" spans="5:6" ht="12.75">
      <c r="E85" s="46"/>
      <c r="F85" s="43"/>
    </row>
    <row r="86" spans="5:6" ht="12.75">
      <c r="E86" s="38"/>
      <c r="F86" s="39"/>
    </row>
    <row r="87" spans="5:6" ht="12.75">
      <c r="E87" s="46"/>
      <c r="F87" s="43"/>
    </row>
    <row r="88" spans="5:6" ht="12.75">
      <c r="E88" s="38"/>
      <c r="F88" s="39"/>
    </row>
    <row r="89" spans="5:6" ht="12.75">
      <c r="E89" s="38"/>
      <c r="F89" s="39"/>
    </row>
    <row r="90" spans="5:6" ht="12.75">
      <c r="E90" s="38"/>
      <c r="F90" s="39"/>
    </row>
    <row r="91" spans="5:6" ht="12.75">
      <c r="E91" s="38"/>
      <c r="F91" s="39"/>
    </row>
    <row r="92" spans="1:6" ht="28.5" customHeight="1">
      <c r="A92" s="56"/>
      <c r="B92" s="56"/>
      <c r="C92" s="56"/>
      <c r="D92" s="56"/>
      <c r="E92" s="57"/>
      <c r="F92" s="58"/>
    </row>
    <row r="93" spans="4:6" ht="12.75">
      <c r="D93" s="40"/>
      <c r="E93" s="38"/>
      <c r="F93" s="41"/>
    </row>
    <row r="94" spans="5:6" ht="12.75">
      <c r="E94" s="59"/>
      <c r="F94" s="60"/>
    </row>
    <row r="95" spans="5:6" ht="12.75">
      <c r="E95" s="38"/>
      <c r="F95" s="39"/>
    </row>
    <row r="96" spans="5:6" ht="12.75">
      <c r="E96" s="54"/>
      <c r="F96" s="55"/>
    </row>
    <row r="97" spans="5:6" ht="12.75">
      <c r="E97" s="54"/>
      <c r="F97" s="55"/>
    </row>
    <row r="98" spans="5:6" ht="12.75">
      <c r="E98" s="38"/>
      <c r="F98" s="39"/>
    </row>
    <row r="99" spans="5:6" ht="12.75">
      <c r="E99" s="46"/>
      <c r="F99" s="43"/>
    </row>
    <row r="100" spans="5:6" ht="12.75">
      <c r="E100" s="38"/>
      <c r="F100" s="39"/>
    </row>
    <row r="101" spans="5:6" ht="12.75">
      <c r="E101" s="38"/>
      <c r="F101" s="39"/>
    </row>
    <row r="102" spans="5:6" ht="12.75">
      <c r="E102" s="46"/>
      <c r="F102" s="43"/>
    </row>
    <row r="103" spans="5:6" ht="12.75">
      <c r="E103" s="38"/>
      <c r="F103" s="39"/>
    </row>
    <row r="104" spans="5:6" ht="12.75">
      <c r="E104" s="54"/>
      <c r="F104" s="55"/>
    </row>
    <row r="105" spans="5:6" ht="12.75">
      <c r="E105" s="46"/>
      <c r="F105" s="60"/>
    </row>
    <row r="106" spans="5:6" ht="12.75">
      <c r="E106" s="44"/>
      <c r="F106" s="55"/>
    </row>
    <row r="107" spans="5:6" ht="12.75">
      <c r="E107" s="46"/>
      <c r="F107" s="43"/>
    </row>
    <row r="108" spans="5:6" ht="12.75">
      <c r="E108" s="38"/>
      <c r="F108" s="39"/>
    </row>
    <row r="109" spans="4:6" ht="12.75">
      <c r="D109" s="40"/>
      <c r="E109" s="38"/>
      <c r="F109" s="41"/>
    </row>
    <row r="110" spans="5:6" ht="12.75">
      <c r="E110" s="44"/>
      <c r="F110" s="43"/>
    </row>
    <row r="111" spans="5:6" ht="12.75">
      <c r="E111" s="44"/>
      <c r="F111" s="55"/>
    </row>
    <row r="112" spans="4:6" ht="12.75">
      <c r="D112" s="40"/>
      <c r="E112" s="44"/>
      <c r="F112" s="61"/>
    </row>
    <row r="113" spans="4:6" ht="12.75">
      <c r="D113" s="40"/>
      <c r="E113" s="46"/>
      <c r="F113" s="47"/>
    </row>
    <row r="114" spans="5:6" ht="12.75">
      <c r="E114" s="38"/>
      <c r="F114" s="39"/>
    </row>
    <row r="115" spans="5:6" ht="12.75">
      <c r="E115" s="59"/>
      <c r="F115" s="62"/>
    </row>
    <row r="116" spans="5:6" ht="11.25" customHeight="1">
      <c r="E116" s="54"/>
      <c r="F116" s="55"/>
    </row>
    <row r="117" spans="2:6" ht="24" customHeight="1">
      <c r="B117" s="40"/>
      <c r="C117" s="40"/>
      <c r="E117" s="54"/>
      <c r="F117" s="63"/>
    </row>
    <row r="118" spans="4:6" ht="15" customHeight="1">
      <c r="D118" s="40"/>
      <c r="E118" s="54"/>
      <c r="F118" s="63"/>
    </row>
    <row r="119" spans="5:6" ht="11.25" customHeight="1">
      <c r="E119" s="59"/>
      <c r="F119" s="60"/>
    </row>
    <row r="120" spans="5:6" ht="12.75">
      <c r="E120" s="54"/>
      <c r="F120" s="55"/>
    </row>
    <row r="121" spans="2:6" ht="13.5" customHeight="1">
      <c r="B121" s="40"/>
      <c r="C121" s="40"/>
      <c r="E121" s="54"/>
      <c r="F121" s="64"/>
    </row>
    <row r="122" spans="4:6" ht="12.75" customHeight="1">
      <c r="D122" s="40"/>
      <c r="E122" s="54"/>
      <c r="F122" s="41"/>
    </row>
    <row r="123" spans="4:6" ht="12.75" customHeight="1">
      <c r="D123" s="40"/>
      <c r="E123" s="46"/>
      <c r="F123" s="47"/>
    </row>
    <row r="124" spans="5:6" ht="12.75">
      <c r="E124" s="38"/>
      <c r="F124" s="39"/>
    </row>
    <row r="125" spans="4:6" ht="12.75">
      <c r="D125" s="40"/>
      <c r="E125" s="38"/>
      <c r="F125" s="61"/>
    </row>
    <row r="126" spans="5:6" ht="12.75">
      <c r="E126" s="59"/>
      <c r="F126" s="60"/>
    </row>
    <row r="127" spans="5:6" ht="12.75">
      <c r="E127" s="54"/>
      <c r="F127" s="55"/>
    </row>
    <row r="128" spans="5:6" ht="12.75">
      <c r="E128" s="38"/>
      <c r="F128" s="39"/>
    </row>
    <row r="129" spans="1:6" ht="19.5" customHeight="1">
      <c r="A129" s="65"/>
      <c r="B129" s="13"/>
      <c r="C129" s="13"/>
      <c r="D129" s="13"/>
      <c r="E129" s="13"/>
      <c r="F129" s="50"/>
    </row>
    <row r="130" spans="1:6" ht="15" customHeight="1">
      <c r="A130" s="40"/>
      <c r="E130" s="52"/>
      <c r="F130" s="50"/>
    </row>
    <row r="131" spans="1:6" ht="12.75">
      <c r="A131" s="40"/>
      <c r="B131" s="40"/>
      <c r="C131" s="40"/>
      <c r="E131" s="52"/>
      <c r="F131" s="41"/>
    </row>
    <row r="132" spans="4:6" ht="12.75">
      <c r="D132" s="40"/>
      <c r="E132" s="38"/>
      <c r="F132" s="50"/>
    </row>
    <row r="133" spans="5:6" ht="12.75">
      <c r="E133" s="42"/>
      <c r="F133" s="43"/>
    </row>
    <row r="134" spans="2:6" ht="12.75">
      <c r="B134" s="40"/>
      <c r="C134" s="40"/>
      <c r="E134" s="38"/>
      <c r="F134" s="41"/>
    </row>
    <row r="135" spans="4:6" ht="12.75">
      <c r="D135" s="40"/>
      <c r="E135" s="38"/>
      <c r="F135" s="41"/>
    </row>
    <row r="136" spans="5:6" ht="12.75">
      <c r="E136" s="46"/>
      <c r="F136" s="47"/>
    </row>
    <row r="137" spans="4:6" ht="22.5" customHeight="1">
      <c r="D137" s="40"/>
      <c r="E137" s="38"/>
      <c r="F137" s="48"/>
    </row>
    <row r="138" spans="5:6" ht="12.75">
      <c r="E138" s="38"/>
      <c r="F138" s="47"/>
    </row>
    <row r="139" spans="2:6" ht="12.75">
      <c r="B139" s="40"/>
      <c r="C139" s="40"/>
      <c r="E139" s="44"/>
      <c r="F139" s="50"/>
    </row>
    <row r="140" spans="4:6" ht="12.75">
      <c r="D140" s="40"/>
      <c r="E140" s="44"/>
      <c r="F140" s="51"/>
    </row>
    <row r="141" spans="5:6" ht="12.75">
      <c r="E141" s="46"/>
      <c r="F141" s="43"/>
    </row>
    <row r="142" spans="1:6" ht="13.5" customHeight="1">
      <c r="A142" s="40"/>
      <c r="E142" s="52"/>
      <c r="F142" s="50"/>
    </row>
    <row r="143" spans="2:6" ht="13.5" customHeight="1">
      <c r="B143" s="40"/>
      <c r="C143" s="40"/>
      <c r="E143" s="38"/>
      <c r="F143" s="50"/>
    </row>
    <row r="144" spans="4:6" ht="13.5" customHeight="1">
      <c r="D144" s="40"/>
      <c r="E144" s="38"/>
      <c r="F144" s="41"/>
    </row>
    <row r="145" spans="4:6" ht="12.75">
      <c r="D145" s="40"/>
      <c r="E145" s="46"/>
      <c r="F145" s="43"/>
    </row>
    <row r="146" spans="4:6" ht="12.75">
      <c r="D146" s="40"/>
      <c r="E146" s="38"/>
      <c r="F146" s="41"/>
    </row>
    <row r="147" spans="5:6" ht="12.75">
      <c r="E147" s="59"/>
      <c r="F147" s="60"/>
    </row>
    <row r="148" spans="4:6" ht="12.75">
      <c r="D148" s="40"/>
      <c r="E148" s="44"/>
      <c r="F148" s="61"/>
    </row>
    <row r="149" spans="4:6" ht="12.75">
      <c r="D149" s="40"/>
      <c r="E149" s="46"/>
      <c r="F149" s="47"/>
    </row>
    <row r="150" spans="5:6" ht="12.75">
      <c r="E150" s="59"/>
      <c r="F150" s="66"/>
    </row>
    <row r="151" spans="2:6" ht="12.75">
      <c r="B151" s="40"/>
      <c r="C151" s="40"/>
      <c r="E151" s="54"/>
      <c r="F151" s="64"/>
    </row>
    <row r="152" spans="4:6" ht="12.75">
      <c r="D152" s="40"/>
      <c r="E152" s="54"/>
      <c r="F152" s="41"/>
    </row>
    <row r="153" spans="4:6" ht="12.75">
      <c r="D153" s="40"/>
      <c r="E153" s="46"/>
      <c r="F153" s="47"/>
    </row>
    <row r="154" spans="4:6" ht="12.75">
      <c r="D154" s="40"/>
      <c r="E154" s="46"/>
      <c r="F154" s="47"/>
    </row>
    <row r="155" spans="5:6" ht="12.75">
      <c r="E155" s="38"/>
      <c r="F155" s="39"/>
    </row>
    <row r="156" spans="1:6" s="67" customFormat="1" ht="18" customHeight="1">
      <c r="A156" s="187"/>
      <c r="B156" s="188"/>
      <c r="C156" s="188"/>
      <c r="D156" s="188"/>
      <c r="E156" s="188"/>
      <c r="F156" s="188"/>
    </row>
    <row r="157" spans="1:6" ht="28.5" customHeight="1">
      <c r="A157" s="56"/>
      <c r="B157" s="56"/>
      <c r="C157" s="56"/>
      <c r="D157" s="56"/>
      <c r="E157" s="57"/>
      <c r="F157" s="58"/>
    </row>
    <row r="159" spans="1:6" ht="15.75">
      <c r="A159" s="69"/>
      <c r="B159" s="40"/>
      <c r="C159" s="40"/>
      <c r="D159" s="40"/>
      <c r="E159" s="70"/>
      <c r="F159" s="12"/>
    </row>
    <row r="160" spans="1:6" ht="12.75">
      <c r="A160" s="40"/>
      <c r="B160" s="40"/>
      <c r="C160" s="40"/>
      <c r="D160" s="40"/>
      <c r="E160" s="70"/>
      <c r="F160" s="12"/>
    </row>
    <row r="161" spans="1:6" ht="17.25" customHeight="1">
      <c r="A161" s="40"/>
      <c r="B161" s="40"/>
      <c r="C161" s="40"/>
      <c r="D161" s="40"/>
      <c r="E161" s="70"/>
      <c r="F161" s="12"/>
    </row>
    <row r="162" spans="1:6" ht="13.5" customHeight="1">
      <c r="A162" s="40"/>
      <c r="B162" s="40"/>
      <c r="C162" s="40"/>
      <c r="D162" s="40"/>
      <c r="E162" s="70"/>
      <c r="F162" s="12"/>
    </row>
    <row r="163" spans="1:6" ht="12.75">
      <c r="A163" s="40"/>
      <c r="B163" s="40"/>
      <c r="C163" s="40"/>
      <c r="D163" s="40"/>
      <c r="E163" s="70"/>
      <c r="F163" s="12"/>
    </row>
    <row r="164" spans="1:4" ht="12.75">
      <c r="A164" s="40"/>
      <c r="B164" s="40"/>
      <c r="C164" s="40"/>
      <c r="D164" s="40"/>
    </row>
    <row r="165" spans="1:6" ht="12.75">
      <c r="A165" s="40"/>
      <c r="B165" s="40"/>
      <c r="C165" s="40"/>
      <c r="D165" s="40"/>
      <c r="E165" s="70"/>
      <c r="F165" s="12"/>
    </row>
    <row r="166" spans="1:6" ht="12.75">
      <c r="A166" s="40"/>
      <c r="B166" s="40"/>
      <c r="C166" s="40"/>
      <c r="D166" s="40"/>
      <c r="E166" s="70"/>
      <c r="F166" s="71"/>
    </row>
    <row r="167" spans="1:6" ht="12.75">
      <c r="A167" s="40"/>
      <c r="B167" s="40"/>
      <c r="C167" s="40"/>
      <c r="D167" s="40"/>
      <c r="E167" s="70"/>
      <c r="F167" s="12"/>
    </row>
    <row r="168" spans="1:6" ht="22.5" customHeight="1">
      <c r="A168" s="40"/>
      <c r="B168" s="40"/>
      <c r="C168" s="40"/>
      <c r="D168" s="40"/>
      <c r="E168" s="70"/>
      <c r="F168" s="48"/>
    </row>
    <row r="169" spans="5:6" ht="22.5" customHeight="1">
      <c r="E169" s="46"/>
      <c r="F169" s="49"/>
    </row>
  </sheetData>
  <sheetProtection/>
  <mergeCells count="8">
    <mergeCell ref="A1:I1"/>
    <mergeCell ref="B16:I16"/>
    <mergeCell ref="B18:I18"/>
    <mergeCell ref="B30:I30"/>
    <mergeCell ref="B32:I32"/>
    <mergeCell ref="A156:F156"/>
    <mergeCell ref="B3:I3"/>
    <mergeCell ref="B44:I4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0"/>
  <sheetViews>
    <sheetView zoomScalePageLayoutView="0" workbookViewId="0" topLeftCell="A1">
      <selection activeCell="D88" sqref="D88"/>
    </sheetView>
  </sheetViews>
  <sheetFormatPr defaultColWidth="11.421875" defaultRowHeight="12.75"/>
  <cols>
    <col min="1" max="1" width="11.57421875" style="93" bestFit="1" customWidth="1"/>
    <col min="2" max="2" width="34.421875" style="94" customWidth="1"/>
    <col min="3" max="3" width="14.28125" style="2" customWidth="1"/>
    <col min="4" max="5" width="13.57421875" style="2" customWidth="1"/>
    <col min="6" max="6" width="17.7109375" style="2" customWidth="1"/>
    <col min="7" max="7" width="12.57421875" style="2" bestFit="1" customWidth="1"/>
    <col min="8" max="8" width="13.57421875" style="2" customWidth="1"/>
    <col min="9" max="9" width="6.00390625" style="2" customWidth="1"/>
    <col min="10" max="10" width="7.140625" style="2" customWidth="1"/>
    <col min="11" max="11" width="8.421875" style="2" customWidth="1"/>
    <col min="12" max="12" width="6.140625" style="2" customWidth="1"/>
    <col min="13" max="13" width="12.8515625" style="2" customWidth="1"/>
    <col min="14" max="14" width="13.28125" style="2" customWidth="1"/>
    <col min="15" max="16384" width="11.421875" style="10" customWidth="1"/>
  </cols>
  <sheetData>
    <row r="1" spans="1:14" ht="24" customHeight="1">
      <c r="A1" s="189" t="s">
        <v>18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14" s="12" customFormat="1" ht="112.5">
      <c r="A2" s="95" t="s">
        <v>19</v>
      </c>
      <c r="B2" s="95" t="s">
        <v>20</v>
      </c>
      <c r="C2" s="11" t="s">
        <v>130</v>
      </c>
      <c r="D2" s="95" t="s">
        <v>57</v>
      </c>
      <c r="E2" s="95" t="s">
        <v>143</v>
      </c>
      <c r="F2" s="95" t="s">
        <v>58</v>
      </c>
      <c r="G2" s="95" t="s">
        <v>11</v>
      </c>
      <c r="H2" s="95" t="s">
        <v>12</v>
      </c>
      <c r="I2" s="95" t="s">
        <v>13</v>
      </c>
      <c r="J2" s="95" t="s">
        <v>21</v>
      </c>
      <c r="K2" s="95" t="s">
        <v>15</v>
      </c>
      <c r="L2" s="95" t="s">
        <v>16</v>
      </c>
      <c r="M2" s="11" t="s">
        <v>131</v>
      </c>
      <c r="N2" s="11" t="s">
        <v>132</v>
      </c>
    </row>
    <row r="3" spans="1:14" ht="12.75">
      <c r="A3" s="101"/>
      <c r="B3" s="102"/>
      <c r="C3" s="163">
        <v>1</v>
      </c>
      <c r="D3" s="163">
        <v>2</v>
      </c>
      <c r="E3" s="163" t="s">
        <v>133</v>
      </c>
      <c r="F3" s="163" t="s">
        <v>134</v>
      </c>
      <c r="G3" s="163" t="s">
        <v>135</v>
      </c>
      <c r="H3" s="163" t="s">
        <v>136</v>
      </c>
      <c r="I3" s="163" t="s">
        <v>137</v>
      </c>
      <c r="J3" s="163" t="s">
        <v>138</v>
      </c>
      <c r="K3" s="163" t="s">
        <v>139</v>
      </c>
      <c r="L3" s="163" t="s">
        <v>140</v>
      </c>
      <c r="M3" s="164" t="s">
        <v>141</v>
      </c>
      <c r="N3" s="164" t="s">
        <v>142</v>
      </c>
    </row>
    <row r="4" spans="1:14" s="12" customFormat="1" ht="12.75">
      <c r="A4" s="101"/>
      <c r="B4" s="103" t="s">
        <v>38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33"/>
      <c r="N4" s="133"/>
    </row>
    <row r="5" spans="1:14" ht="12.75">
      <c r="A5" s="101"/>
      <c r="B5" s="102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29"/>
      <c r="N5" s="129"/>
    </row>
    <row r="6" spans="1:14" s="12" customFormat="1" ht="12.75">
      <c r="A6" s="101"/>
      <c r="B6" s="104"/>
      <c r="C6" s="112">
        <f>D6+F6+G6+H6+I6+J6+K6+L6</f>
        <v>12452523</v>
      </c>
      <c r="D6" s="112">
        <f>D8+D25+D87+D98</f>
        <v>1335523</v>
      </c>
      <c r="E6" s="112">
        <f>E8+E25+E87</f>
        <v>11117000</v>
      </c>
      <c r="F6" s="112">
        <f>F8+F25</f>
        <v>9577000</v>
      </c>
      <c r="G6" s="112">
        <f>G8+G25+G87</f>
        <v>150000</v>
      </c>
      <c r="H6" s="112">
        <f>H8+H25+H87</f>
        <v>1390000</v>
      </c>
      <c r="I6" s="112"/>
      <c r="J6" s="112"/>
      <c r="K6" s="112"/>
      <c r="L6" s="112"/>
      <c r="M6" s="133">
        <f>M8+M25+M87+M98</f>
        <v>12662303.459999999</v>
      </c>
      <c r="N6" s="133">
        <f>N8+N25+N87+N98</f>
        <v>12915529.5292</v>
      </c>
    </row>
    <row r="7" spans="1:14" s="12" customFormat="1" ht="27" customHeight="1">
      <c r="A7" s="101"/>
      <c r="B7" s="134"/>
      <c r="C7" s="112"/>
      <c r="D7" s="134" t="s">
        <v>83</v>
      </c>
      <c r="E7" s="134"/>
      <c r="F7" s="134" t="s">
        <v>113</v>
      </c>
      <c r="G7" s="112"/>
      <c r="H7" s="134" t="s">
        <v>115</v>
      </c>
      <c r="I7" s="112"/>
      <c r="J7" s="112"/>
      <c r="K7" s="112"/>
      <c r="L7" s="112"/>
      <c r="M7" s="133"/>
      <c r="N7" s="133"/>
    </row>
    <row r="8" spans="1:14" s="117" customFormat="1" ht="12.75" customHeight="1">
      <c r="A8" s="115">
        <v>3</v>
      </c>
      <c r="B8" s="103" t="s">
        <v>22</v>
      </c>
      <c r="C8" s="112">
        <f aca="true" t="shared" si="0" ref="C8:C74">D8+F8+G8+H8+I8+J8+K8+L8</f>
        <v>10060000</v>
      </c>
      <c r="D8" s="116">
        <f>D9+D20</f>
        <v>910000</v>
      </c>
      <c r="E8" s="116">
        <f>F8+G8+H8</f>
        <v>9150000</v>
      </c>
      <c r="F8" s="116">
        <f>F9+F20</f>
        <v>8550000</v>
      </c>
      <c r="G8" s="116">
        <f>G9+G20</f>
        <v>40000</v>
      </c>
      <c r="H8" s="116">
        <f>H9+H20</f>
        <v>560000</v>
      </c>
      <c r="I8" s="116"/>
      <c r="J8" s="116"/>
      <c r="K8" s="116"/>
      <c r="L8" s="116"/>
      <c r="M8" s="133">
        <f>C8*2%+C8</f>
        <v>10261200</v>
      </c>
      <c r="N8" s="133">
        <f>M8*2%+M8</f>
        <v>10466424</v>
      </c>
    </row>
    <row r="9" spans="1:14" s="12" customFormat="1" ht="12.75">
      <c r="A9" s="101">
        <v>31</v>
      </c>
      <c r="B9" s="104" t="s">
        <v>23</v>
      </c>
      <c r="C9" s="112">
        <f t="shared" si="0"/>
        <v>9770000</v>
      </c>
      <c r="D9" s="112">
        <f>D10+D12+D16</f>
        <v>850000</v>
      </c>
      <c r="E9" s="116">
        <f aca="true" t="shared" si="1" ref="E9:E72">F9+G9+H9</f>
        <v>8920000</v>
      </c>
      <c r="F9" s="112">
        <f>F10+F12+F16</f>
        <v>8350000</v>
      </c>
      <c r="G9" s="112">
        <f>G10+G12+G16</f>
        <v>40000</v>
      </c>
      <c r="H9" s="112">
        <f>H10+H12+H16</f>
        <v>530000</v>
      </c>
      <c r="I9" s="112"/>
      <c r="J9" s="112"/>
      <c r="K9" s="112"/>
      <c r="L9" s="112"/>
      <c r="M9" s="133">
        <f>C9*2%+C9</f>
        <v>9965400</v>
      </c>
      <c r="N9" s="133">
        <f>M9*2%+M9</f>
        <v>10164708</v>
      </c>
    </row>
    <row r="10" spans="1:14" s="114" customFormat="1" ht="13.5" customHeight="1">
      <c r="A10" s="109">
        <v>311</v>
      </c>
      <c r="B10" s="110" t="s">
        <v>24</v>
      </c>
      <c r="C10" s="112">
        <f t="shared" si="0"/>
        <v>8104000</v>
      </c>
      <c r="D10" s="113">
        <f>D11</f>
        <v>680000</v>
      </c>
      <c r="E10" s="116">
        <f t="shared" si="1"/>
        <v>7424000</v>
      </c>
      <c r="F10" s="113">
        <f>F11</f>
        <v>7000000</v>
      </c>
      <c r="G10" s="113">
        <v>0</v>
      </c>
      <c r="H10" s="113">
        <f>H11</f>
        <v>424000</v>
      </c>
      <c r="I10" s="113"/>
      <c r="J10" s="113"/>
      <c r="K10" s="113"/>
      <c r="L10" s="113"/>
      <c r="M10" s="133"/>
      <c r="N10" s="133"/>
    </row>
    <row r="11" spans="1:14" s="114" customFormat="1" ht="0.75" customHeight="1">
      <c r="A11" s="130">
        <v>31111</v>
      </c>
      <c r="B11" s="131" t="s">
        <v>81</v>
      </c>
      <c r="C11" s="112">
        <f t="shared" si="0"/>
        <v>8104000</v>
      </c>
      <c r="D11" s="129">
        <v>680000</v>
      </c>
      <c r="E11" s="116">
        <f t="shared" si="1"/>
        <v>7424000</v>
      </c>
      <c r="F11" s="129">
        <v>7000000</v>
      </c>
      <c r="G11" s="129">
        <v>0</v>
      </c>
      <c r="H11" s="129">
        <v>424000</v>
      </c>
      <c r="I11" s="113"/>
      <c r="J11" s="113"/>
      <c r="K11" s="113"/>
      <c r="L11" s="113"/>
      <c r="M11" s="133"/>
      <c r="N11" s="133"/>
    </row>
    <row r="12" spans="1:14" s="114" customFormat="1" ht="12.75">
      <c r="A12" s="109">
        <v>312</v>
      </c>
      <c r="B12" s="110" t="s">
        <v>25</v>
      </c>
      <c r="C12" s="112">
        <f t="shared" si="0"/>
        <v>275000</v>
      </c>
      <c r="D12" s="113">
        <f>D15</f>
        <v>50000</v>
      </c>
      <c r="E12" s="116">
        <f t="shared" si="1"/>
        <v>225000</v>
      </c>
      <c r="F12" s="113">
        <f>F13+F14+F15</f>
        <v>150000</v>
      </c>
      <c r="G12" s="113">
        <f>G13</f>
        <v>40000</v>
      </c>
      <c r="H12" s="113">
        <f>H13+H14+H15</f>
        <v>35000</v>
      </c>
      <c r="I12" s="113"/>
      <c r="J12" s="113"/>
      <c r="K12" s="113"/>
      <c r="L12" s="113"/>
      <c r="M12" s="133"/>
      <c r="N12" s="133"/>
    </row>
    <row r="13" spans="1:14" s="114" customFormat="1" ht="12.75" hidden="1">
      <c r="A13" s="130">
        <v>31213</v>
      </c>
      <c r="B13" s="131" t="s">
        <v>102</v>
      </c>
      <c r="C13" s="112">
        <f t="shared" si="0"/>
        <v>54000</v>
      </c>
      <c r="D13" s="129">
        <v>0</v>
      </c>
      <c r="E13" s="116">
        <f t="shared" si="1"/>
        <v>54000</v>
      </c>
      <c r="F13" s="129">
        <v>0</v>
      </c>
      <c r="G13" s="129">
        <v>40000</v>
      </c>
      <c r="H13" s="129">
        <v>14000</v>
      </c>
      <c r="I13" s="113"/>
      <c r="J13" s="113"/>
      <c r="K13" s="113"/>
      <c r="L13" s="113"/>
      <c r="M13" s="133"/>
      <c r="N13" s="133"/>
    </row>
    <row r="14" spans="1:14" s="114" customFormat="1" ht="12.75" hidden="1">
      <c r="A14" s="130">
        <v>31213</v>
      </c>
      <c r="B14" s="131" t="s">
        <v>88</v>
      </c>
      <c r="C14" s="112">
        <f t="shared" si="0"/>
        <v>1000</v>
      </c>
      <c r="D14" s="129">
        <v>0</v>
      </c>
      <c r="E14" s="116">
        <f t="shared" si="1"/>
        <v>1000</v>
      </c>
      <c r="F14" s="129">
        <v>0</v>
      </c>
      <c r="G14" s="129">
        <v>0</v>
      </c>
      <c r="H14" s="129">
        <v>1000</v>
      </c>
      <c r="I14" s="113"/>
      <c r="J14" s="113"/>
      <c r="K14" s="113"/>
      <c r="L14" s="113"/>
      <c r="M14" s="133"/>
      <c r="N14" s="133"/>
    </row>
    <row r="15" spans="1:14" s="114" customFormat="1" ht="12.75" hidden="1">
      <c r="A15" s="130">
        <v>31215</v>
      </c>
      <c r="B15" s="131" t="s">
        <v>87</v>
      </c>
      <c r="C15" s="112">
        <f t="shared" si="0"/>
        <v>220000</v>
      </c>
      <c r="D15" s="129">
        <v>50000</v>
      </c>
      <c r="E15" s="116">
        <f t="shared" si="1"/>
        <v>170000</v>
      </c>
      <c r="F15" s="129">
        <v>150000</v>
      </c>
      <c r="G15" s="129">
        <v>0</v>
      </c>
      <c r="H15" s="129">
        <v>20000</v>
      </c>
      <c r="I15" s="113"/>
      <c r="J15" s="113"/>
      <c r="K15" s="113"/>
      <c r="L15" s="113"/>
      <c r="M15" s="133"/>
      <c r="N15" s="133"/>
    </row>
    <row r="16" spans="1:14" s="114" customFormat="1" ht="12.75">
      <c r="A16" s="109">
        <v>313</v>
      </c>
      <c r="B16" s="110" t="s">
        <v>26</v>
      </c>
      <c r="C16" s="112">
        <f t="shared" si="0"/>
        <v>1391000</v>
      </c>
      <c r="D16" s="113">
        <f>D17+D18+D19</f>
        <v>120000</v>
      </c>
      <c r="E16" s="116">
        <f t="shared" si="1"/>
        <v>1271000</v>
      </c>
      <c r="F16" s="113">
        <f>F17+F18+F19</f>
        <v>1200000</v>
      </c>
      <c r="G16" s="113">
        <v>0</v>
      </c>
      <c r="H16" s="113">
        <f>H17+H18+H19</f>
        <v>71000</v>
      </c>
      <c r="I16" s="113"/>
      <c r="J16" s="113"/>
      <c r="K16" s="113"/>
      <c r="L16" s="113"/>
      <c r="M16" s="133"/>
      <c r="N16" s="133"/>
    </row>
    <row r="17" spans="1:14" s="114" customFormat="1" ht="25.5" hidden="1">
      <c r="A17" s="130">
        <v>31321</v>
      </c>
      <c r="B17" s="131" t="s">
        <v>77</v>
      </c>
      <c r="C17" s="112">
        <f t="shared" si="0"/>
        <v>1391000</v>
      </c>
      <c r="D17" s="129">
        <v>120000</v>
      </c>
      <c r="E17" s="116">
        <f t="shared" si="1"/>
        <v>1271000</v>
      </c>
      <c r="F17" s="129">
        <v>1200000</v>
      </c>
      <c r="G17" s="129">
        <v>0</v>
      </c>
      <c r="H17" s="129">
        <v>71000</v>
      </c>
      <c r="I17" s="113"/>
      <c r="J17" s="113"/>
      <c r="K17" s="113"/>
      <c r="L17" s="113"/>
      <c r="M17" s="133"/>
      <c r="N17" s="133"/>
    </row>
    <row r="18" spans="1:14" s="114" customFormat="1" ht="25.5" hidden="1">
      <c r="A18" s="130">
        <v>31322</v>
      </c>
      <c r="B18" s="131" t="s">
        <v>78</v>
      </c>
      <c r="C18" s="112">
        <f t="shared" si="0"/>
        <v>0</v>
      </c>
      <c r="D18" s="129">
        <v>0</v>
      </c>
      <c r="E18" s="116">
        <f t="shared" si="1"/>
        <v>0</v>
      </c>
      <c r="F18" s="129">
        <v>0</v>
      </c>
      <c r="G18" s="129">
        <v>0</v>
      </c>
      <c r="H18" s="129">
        <v>0</v>
      </c>
      <c r="I18" s="113"/>
      <c r="J18" s="113"/>
      <c r="K18" s="113"/>
      <c r="L18" s="113"/>
      <c r="M18" s="133"/>
      <c r="N18" s="133"/>
    </row>
    <row r="19" spans="1:14" s="114" customFormat="1" ht="25.5" hidden="1">
      <c r="A19" s="130">
        <v>31332</v>
      </c>
      <c r="B19" s="131" t="s">
        <v>79</v>
      </c>
      <c r="C19" s="112">
        <f t="shared" si="0"/>
        <v>0</v>
      </c>
      <c r="D19" s="129">
        <v>0</v>
      </c>
      <c r="E19" s="116">
        <f t="shared" si="1"/>
        <v>0</v>
      </c>
      <c r="F19" s="129">
        <v>0</v>
      </c>
      <c r="G19" s="129">
        <v>0</v>
      </c>
      <c r="H19" s="129">
        <v>0</v>
      </c>
      <c r="I19" s="113"/>
      <c r="J19" s="113"/>
      <c r="K19" s="113"/>
      <c r="L19" s="113"/>
      <c r="M19" s="133"/>
      <c r="N19" s="133"/>
    </row>
    <row r="20" spans="1:14" s="114" customFormat="1" ht="12.75">
      <c r="A20" s="101">
        <v>32</v>
      </c>
      <c r="B20" s="104" t="s">
        <v>27</v>
      </c>
      <c r="C20" s="112">
        <f t="shared" si="0"/>
        <v>290000</v>
      </c>
      <c r="D20" s="133">
        <f>D21</f>
        <v>60000</v>
      </c>
      <c r="E20" s="116">
        <f t="shared" si="1"/>
        <v>230000</v>
      </c>
      <c r="F20" s="133">
        <f>F21</f>
        <v>200000</v>
      </c>
      <c r="G20" s="133">
        <v>0</v>
      </c>
      <c r="H20" s="133">
        <f>H22</f>
        <v>30000</v>
      </c>
      <c r="I20" s="113"/>
      <c r="J20" s="113"/>
      <c r="K20" s="113"/>
      <c r="L20" s="113"/>
      <c r="M20" s="133">
        <f>C20*2%+C20</f>
        <v>295800</v>
      </c>
      <c r="N20" s="133">
        <f>M20*2%+M20</f>
        <v>301716</v>
      </c>
    </row>
    <row r="21" spans="1:14" s="114" customFormat="1" ht="12.75">
      <c r="A21" s="109">
        <v>321</v>
      </c>
      <c r="B21" s="110" t="s">
        <v>28</v>
      </c>
      <c r="C21" s="112">
        <f t="shared" si="0"/>
        <v>290000</v>
      </c>
      <c r="D21" s="113">
        <f>D22</f>
        <v>60000</v>
      </c>
      <c r="E21" s="116">
        <f t="shared" si="1"/>
        <v>230000</v>
      </c>
      <c r="F21" s="113">
        <f>F22</f>
        <v>200000</v>
      </c>
      <c r="G21" s="113">
        <v>0</v>
      </c>
      <c r="H21" s="113">
        <f>H22</f>
        <v>30000</v>
      </c>
      <c r="I21" s="113"/>
      <c r="J21" s="113"/>
      <c r="K21" s="113"/>
      <c r="L21" s="113"/>
      <c r="M21" s="133"/>
      <c r="N21" s="133"/>
    </row>
    <row r="22" spans="1:14" s="114" customFormat="1" ht="12.75" hidden="1">
      <c r="A22" s="130">
        <v>32121</v>
      </c>
      <c r="B22" s="131" t="s">
        <v>80</v>
      </c>
      <c r="C22" s="112">
        <f t="shared" si="0"/>
        <v>290000</v>
      </c>
      <c r="D22" s="129">
        <v>60000</v>
      </c>
      <c r="E22" s="116">
        <f t="shared" si="1"/>
        <v>230000</v>
      </c>
      <c r="F22" s="129">
        <v>200000</v>
      </c>
      <c r="G22" s="129">
        <v>0</v>
      </c>
      <c r="H22" s="129">
        <v>30000</v>
      </c>
      <c r="I22" s="113"/>
      <c r="J22" s="113"/>
      <c r="K22" s="113"/>
      <c r="L22" s="113"/>
      <c r="M22" s="133"/>
      <c r="N22" s="133"/>
    </row>
    <row r="23" spans="1:14" s="114" customFormat="1" ht="12.75">
      <c r="A23" s="130"/>
      <c r="B23" s="131"/>
      <c r="C23" s="112"/>
      <c r="D23" s="129"/>
      <c r="E23" s="116">
        <f t="shared" si="1"/>
        <v>0</v>
      </c>
      <c r="F23" s="113"/>
      <c r="G23" s="113"/>
      <c r="H23" s="129"/>
      <c r="I23" s="113"/>
      <c r="J23" s="113"/>
      <c r="K23" s="113"/>
      <c r="L23" s="113"/>
      <c r="M23" s="133"/>
      <c r="N23" s="133"/>
    </row>
    <row r="24" spans="1:14" s="114" customFormat="1" ht="25.5">
      <c r="A24" s="132" t="s">
        <v>62</v>
      </c>
      <c r="B24" s="134"/>
      <c r="C24" s="112"/>
      <c r="D24" s="134" t="s">
        <v>82</v>
      </c>
      <c r="E24" s="116">
        <f t="shared" si="1"/>
        <v>0</v>
      </c>
      <c r="F24" s="113"/>
      <c r="G24" s="113"/>
      <c r="H24" s="113"/>
      <c r="I24" s="113"/>
      <c r="J24" s="113"/>
      <c r="K24" s="113"/>
      <c r="L24" s="113"/>
      <c r="M24" s="133"/>
      <c r="N24" s="133"/>
    </row>
    <row r="25" spans="1:14" s="142" customFormat="1" ht="12.75">
      <c r="A25" s="139">
        <v>3</v>
      </c>
      <c r="B25" s="103" t="s">
        <v>22</v>
      </c>
      <c r="C25" s="112">
        <f t="shared" si="0"/>
        <v>2060663</v>
      </c>
      <c r="D25" s="141">
        <f>D26+D83</f>
        <v>133663</v>
      </c>
      <c r="E25" s="116">
        <f t="shared" si="1"/>
        <v>1927000</v>
      </c>
      <c r="F25" s="141">
        <f>F26+F83</f>
        <v>1027000</v>
      </c>
      <c r="G25" s="141">
        <f>G26+G83</f>
        <v>110000</v>
      </c>
      <c r="H25" s="141">
        <f>H26+H83</f>
        <v>790000</v>
      </c>
      <c r="I25" s="140"/>
      <c r="J25" s="140"/>
      <c r="K25" s="140"/>
      <c r="L25" s="140"/>
      <c r="M25" s="133">
        <f>C25*2%+C25</f>
        <v>2101876.26</v>
      </c>
      <c r="N25" s="133">
        <f>M25*2%+M25</f>
        <v>2143913.7852</v>
      </c>
    </row>
    <row r="26" spans="1:14" s="12" customFormat="1" ht="12.75">
      <c r="A26" s="101">
        <v>32</v>
      </c>
      <c r="B26" s="104" t="s">
        <v>27</v>
      </c>
      <c r="C26" s="112">
        <f t="shared" si="0"/>
        <v>2052663</v>
      </c>
      <c r="D26" s="112">
        <f>D27+D34+D53+D71+D73</f>
        <v>125663</v>
      </c>
      <c r="E26" s="116">
        <f t="shared" si="1"/>
        <v>1927000</v>
      </c>
      <c r="F26" s="112">
        <f>F27+F34+F53+F71+F73</f>
        <v>1027000</v>
      </c>
      <c r="G26" s="112">
        <f>G27+G34+G53+G71+G73</f>
        <v>110000</v>
      </c>
      <c r="H26" s="112">
        <f>H27+H34+H53+H71+H73</f>
        <v>790000</v>
      </c>
      <c r="I26" s="112"/>
      <c r="J26" s="112"/>
      <c r="K26" s="112"/>
      <c r="L26" s="112"/>
      <c r="M26" s="133">
        <f>C26*2%+C26</f>
        <v>2093716.26</v>
      </c>
      <c r="N26" s="133">
        <f>M26*2%+M26</f>
        <v>2135590.5852</v>
      </c>
    </row>
    <row r="27" spans="1:14" s="114" customFormat="1" ht="12.75">
      <c r="A27" s="109">
        <v>321</v>
      </c>
      <c r="B27" s="110" t="s">
        <v>28</v>
      </c>
      <c r="C27" s="112">
        <f t="shared" si="0"/>
        <v>102000</v>
      </c>
      <c r="D27" s="113">
        <f>D28+D29+D30+D31+D32</f>
        <v>5000</v>
      </c>
      <c r="E27" s="116">
        <f t="shared" si="1"/>
        <v>97000</v>
      </c>
      <c r="F27" s="113">
        <f>F28+F29+F30+F31+F32+F33</f>
        <v>32000</v>
      </c>
      <c r="G27" s="113">
        <f>G28+G29+G30+G31+G32+G33</f>
        <v>50000</v>
      </c>
      <c r="H27" s="113">
        <f>H28+H29+H30+H31+H32</f>
        <v>15000</v>
      </c>
      <c r="I27" s="113"/>
      <c r="J27" s="113"/>
      <c r="K27" s="113"/>
      <c r="L27" s="113"/>
      <c r="M27" s="133"/>
      <c r="N27" s="133"/>
    </row>
    <row r="28" spans="1:14" ht="12.75" hidden="1">
      <c r="A28" s="107">
        <v>32111</v>
      </c>
      <c r="B28" s="108" t="s">
        <v>41</v>
      </c>
      <c r="C28" s="112">
        <f t="shared" si="0"/>
        <v>40000</v>
      </c>
      <c r="D28" s="111">
        <v>0</v>
      </c>
      <c r="E28" s="116">
        <f t="shared" si="1"/>
        <v>40000</v>
      </c>
      <c r="F28" s="111">
        <v>5000</v>
      </c>
      <c r="G28" s="111">
        <v>20000</v>
      </c>
      <c r="H28" s="111">
        <v>15000</v>
      </c>
      <c r="I28" s="111"/>
      <c r="J28" s="111"/>
      <c r="K28" s="111"/>
      <c r="L28" s="111"/>
      <c r="M28" s="133"/>
      <c r="N28" s="133"/>
    </row>
    <row r="29" spans="1:14" ht="25.5" hidden="1">
      <c r="A29" s="107">
        <v>32113</v>
      </c>
      <c r="B29" s="108" t="s">
        <v>42</v>
      </c>
      <c r="C29" s="112">
        <f t="shared" si="0"/>
        <v>17000</v>
      </c>
      <c r="D29" s="111">
        <v>2000</v>
      </c>
      <c r="E29" s="116">
        <f t="shared" si="1"/>
        <v>15000</v>
      </c>
      <c r="F29" s="111">
        <v>5000</v>
      </c>
      <c r="G29" s="111">
        <v>10000</v>
      </c>
      <c r="H29" s="111">
        <v>0</v>
      </c>
      <c r="I29" s="111"/>
      <c r="J29" s="111"/>
      <c r="K29" s="111"/>
      <c r="L29" s="111"/>
      <c r="M29" s="133"/>
      <c r="N29" s="133"/>
    </row>
    <row r="30" spans="1:14" ht="25.5" hidden="1">
      <c r="A30" s="107">
        <v>32115</v>
      </c>
      <c r="B30" s="108" t="s">
        <v>43</v>
      </c>
      <c r="C30" s="112">
        <f t="shared" si="0"/>
        <v>16000</v>
      </c>
      <c r="D30" s="111">
        <v>1000</v>
      </c>
      <c r="E30" s="116">
        <f t="shared" si="1"/>
        <v>15000</v>
      </c>
      <c r="F30" s="111">
        <v>5000</v>
      </c>
      <c r="G30" s="111">
        <v>10000</v>
      </c>
      <c r="H30" s="111">
        <v>0</v>
      </c>
      <c r="I30" s="111"/>
      <c r="J30" s="111"/>
      <c r="K30" s="111"/>
      <c r="L30" s="111"/>
      <c r="M30" s="133"/>
      <c r="N30" s="133"/>
    </row>
    <row r="31" spans="1:14" ht="12.75" hidden="1">
      <c r="A31" s="107">
        <v>32119</v>
      </c>
      <c r="B31" s="108" t="s">
        <v>67</v>
      </c>
      <c r="C31" s="112">
        <f t="shared" si="0"/>
        <v>8000</v>
      </c>
      <c r="D31" s="111">
        <v>0</v>
      </c>
      <c r="E31" s="116">
        <f t="shared" si="1"/>
        <v>8000</v>
      </c>
      <c r="F31" s="111">
        <v>3000</v>
      </c>
      <c r="G31" s="111">
        <v>5000</v>
      </c>
      <c r="H31" s="111">
        <v>0</v>
      </c>
      <c r="I31" s="111"/>
      <c r="J31" s="111"/>
      <c r="K31" s="111"/>
      <c r="L31" s="111"/>
      <c r="M31" s="133"/>
      <c r="N31" s="133"/>
    </row>
    <row r="32" spans="1:14" ht="12.75" hidden="1">
      <c r="A32" s="107">
        <v>32131</v>
      </c>
      <c r="B32" s="108" t="s">
        <v>44</v>
      </c>
      <c r="C32" s="112">
        <f t="shared" si="0"/>
        <v>14000</v>
      </c>
      <c r="D32" s="111">
        <v>2000</v>
      </c>
      <c r="E32" s="116">
        <f t="shared" si="1"/>
        <v>12000</v>
      </c>
      <c r="F32" s="111">
        <v>7000</v>
      </c>
      <c r="G32" s="111">
        <v>5000</v>
      </c>
      <c r="H32" s="111">
        <v>0</v>
      </c>
      <c r="I32" s="111"/>
      <c r="J32" s="111"/>
      <c r="K32" s="111"/>
      <c r="L32" s="111"/>
      <c r="M32" s="133"/>
      <c r="N32" s="133"/>
    </row>
    <row r="33" spans="1:14" ht="12.75" hidden="1">
      <c r="A33" s="107">
        <v>32132</v>
      </c>
      <c r="B33" s="135" t="s">
        <v>94</v>
      </c>
      <c r="C33" s="112">
        <f t="shared" si="0"/>
        <v>7000</v>
      </c>
      <c r="D33" s="111">
        <v>0</v>
      </c>
      <c r="E33" s="116">
        <f t="shared" si="1"/>
        <v>7000</v>
      </c>
      <c r="F33" s="111">
        <v>7000</v>
      </c>
      <c r="G33" s="111">
        <v>0</v>
      </c>
      <c r="H33" s="111">
        <v>0</v>
      </c>
      <c r="I33" s="111"/>
      <c r="J33" s="111"/>
      <c r="K33" s="111"/>
      <c r="L33" s="111"/>
      <c r="M33" s="133"/>
      <c r="N33" s="133"/>
    </row>
    <row r="34" spans="1:14" s="114" customFormat="1" ht="12.75">
      <c r="A34" s="109">
        <v>322</v>
      </c>
      <c r="B34" s="110" t="s">
        <v>29</v>
      </c>
      <c r="C34" s="112">
        <f t="shared" si="0"/>
        <v>925578</v>
      </c>
      <c r="D34" s="113">
        <f>D35+D36+D37+D39+D40+D41+D42+D43+D44+D45+D46+D47+D48+D49+D50+D51+D52+D38</f>
        <v>52078</v>
      </c>
      <c r="E34" s="116">
        <f t="shared" si="1"/>
        <v>873500</v>
      </c>
      <c r="F34" s="113">
        <f>F35+F36+F37+F39+F40+F41+F42+F43+F44+F45+F46+F47+F48+F49+F50+F51+F52</f>
        <v>385000</v>
      </c>
      <c r="G34" s="113">
        <f>G35+G36+G37+G39+G40+G41+G42+G43+G44+G45+G46+G47+G48+G49+G50+G51+G52</f>
        <v>15000</v>
      </c>
      <c r="H34" s="113">
        <f>H35+H36+H37+H39+H40+H41+H42+H43+H44+H45+H46+H47+H48+H49+H50+H51+H52</f>
        <v>473500</v>
      </c>
      <c r="I34" s="113"/>
      <c r="J34" s="113"/>
      <c r="K34" s="113"/>
      <c r="L34" s="113"/>
      <c r="M34" s="133"/>
      <c r="N34" s="133"/>
    </row>
    <row r="35" spans="1:14" ht="12.75" hidden="1">
      <c r="A35" s="107">
        <v>32211</v>
      </c>
      <c r="B35" s="108" t="s">
        <v>45</v>
      </c>
      <c r="C35" s="112">
        <f t="shared" si="0"/>
        <v>32000</v>
      </c>
      <c r="D35" s="111">
        <v>17000</v>
      </c>
      <c r="E35" s="116">
        <f t="shared" si="1"/>
        <v>15000</v>
      </c>
      <c r="F35" s="111">
        <v>0</v>
      </c>
      <c r="G35" s="111">
        <v>0</v>
      </c>
      <c r="H35" s="111">
        <v>15000</v>
      </c>
      <c r="I35" s="111"/>
      <c r="J35" s="111"/>
      <c r="K35" s="111"/>
      <c r="L35" s="111"/>
      <c r="M35" s="133"/>
      <c r="N35" s="133"/>
    </row>
    <row r="36" spans="1:14" ht="25.5" hidden="1">
      <c r="A36" s="107">
        <v>32212</v>
      </c>
      <c r="B36" s="108" t="s">
        <v>46</v>
      </c>
      <c r="C36" s="112">
        <f t="shared" si="0"/>
        <v>12000</v>
      </c>
      <c r="D36" s="111">
        <v>2000</v>
      </c>
      <c r="E36" s="116">
        <f t="shared" si="1"/>
        <v>10000</v>
      </c>
      <c r="F36" s="111">
        <v>10000</v>
      </c>
      <c r="G36" s="111">
        <v>0</v>
      </c>
      <c r="H36" s="111">
        <v>0</v>
      </c>
      <c r="I36" s="111"/>
      <c r="J36" s="111"/>
      <c r="K36" s="111"/>
      <c r="L36" s="111"/>
      <c r="M36" s="133"/>
      <c r="N36" s="133"/>
    </row>
    <row r="37" spans="1:14" ht="25.5" hidden="1">
      <c r="A37" s="107">
        <v>32214</v>
      </c>
      <c r="B37" s="108" t="s">
        <v>47</v>
      </c>
      <c r="C37" s="112">
        <f t="shared" si="0"/>
        <v>105578</v>
      </c>
      <c r="D37" s="111">
        <v>26078</v>
      </c>
      <c r="E37" s="116">
        <f t="shared" si="1"/>
        <v>79500</v>
      </c>
      <c r="F37" s="111">
        <v>0</v>
      </c>
      <c r="G37" s="111">
        <v>10000</v>
      </c>
      <c r="H37" s="111">
        <v>69500</v>
      </c>
      <c r="I37" s="111"/>
      <c r="J37" s="111"/>
      <c r="K37" s="111"/>
      <c r="L37" s="111"/>
      <c r="M37" s="133"/>
      <c r="N37" s="133"/>
    </row>
    <row r="38" spans="1:14" ht="25.5" hidden="1">
      <c r="A38" s="107">
        <v>32215</v>
      </c>
      <c r="B38" s="108" t="s">
        <v>47</v>
      </c>
      <c r="C38" s="112">
        <f t="shared" si="0"/>
        <v>2000</v>
      </c>
      <c r="D38" s="111">
        <v>2000</v>
      </c>
      <c r="E38" s="116">
        <f t="shared" si="1"/>
        <v>0</v>
      </c>
      <c r="F38" s="111">
        <v>0</v>
      </c>
      <c r="G38" s="111">
        <v>0</v>
      </c>
      <c r="H38" s="111">
        <v>0</v>
      </c>
      <c r="I38" s="111"/>
      <c r="J38" s="111"/>
      <c r="K38" s="111"/>
      <c r="L38" s="111"/>
      <c r="M38" s="133"/>
      <c r="N38" s="133"/>
    </row>
    <row r="39" spans="1:14" ht="12.75" hidden="1">
      <c r="A39" s="107">
        <v>32216</v>
      </c>
      <c r="B39" s="108" t="s">
        <v>48</v>
      </c>
      <c r="C39" s="112">
        <f t="shared" si="0"/>
        <v>12000</v>
      </c>
      <c r="D39" s="111">
        <v>2000</v>
      </c>
      <c r="E39" s="116">
        <f t="shared" si="1"/>
        <v>10000</v>
      </c>
      <c r="F39" s="111">
        <v>5000</v>
      </c>
      <c r="G39" s="111">
        <v>0</v>
      </c>
      <c r="H39" s="111">
        <v>5000</v>
      </c>
      <c r="I39" s="111"/>
      <c r="J39" s="111"/>
      <c r="K39" s="111"/>
      <c r="L39" s="111"/>
      <c r="M39" s="133"/>
      <c r="N39" s="133"/>
    </row>
    <row r="40" spans="1:14" ht="12.75" hidden="1">
      <c r="A40" s="107">
        <v>32219</v>
      </c>
      <c r="B40" s="108" t="s">
        <v>68</v>
      </c>
      <c r="C40" s="112">
        <f t="shared" si="0"/>
        <v>10000</v>
      </c>
      <c r="D40" s="111">
        <v>0</v>
      </c>
      <c r="E40" s="116">
        <f t="shared" si="1"/>
        <v>10000</v>
      </c>
      <c r="F40" s="111">
        <v>10000</v>
      </c>
      <c r="G40" s="111">
        <v>0</v>
      </c>
      <c r="H40" s="111">
        <v>0</v>
      </c>
      <c r="I40" s="111"/>
      <c r="J40" s="111"/>
      <c r="K40" s="111"/>
      <c r="L40" s="111"/>
      <c r="M40" s="133"/>
      <c r="N40" s="133"/>
    </row>
    <row r="41" spans="1:14" ht="12.75" hidden="1">
      <c r="A41" s="107">
        <v>32221</v>
      </c>
      <c r="B41" s="135" t="s">
        <v>103</v>
      </c>
      <c r="C41" s="112">
        <f t="shared" si="0"/>
        <v>0</v>
      </c>
      <c r="D41" s="111">
        <v>0</v>
      </c>
      <c r="E41" s="116">
        <f t="shared" si="1"/>
        <v>0</v>
      </c>
      <c r="F41" s="111">
        <v>0</v>
      </c>
      <c r="G41" s="111">
        <v>0</v>
      </c>
      <c r="H41" s="111">
        <v>0</v>
      </c>
      <c r="I41" s="111"/>
      <c r="J41" s="111"/>
      <c r="K41" s="111"/>
      <c r="L41" s="111"/>
      <c r="M41" s="133"/>
      <c r="N41" s="133"/>
    </row>
    <row r="42" spans="1:14" ht="12.75" hidden="1">
      <c r="A42" s="107">
        <v>32224</v>
      </c>
      <c r="B42" s="135" t="s">
        <v>90</v>
      </c>
      <c r="C42" s="112">
        <f t="shared" si="0"/>
        <v>500000</v>
      </c>
      <c r="D42" s="111">
        <v>0</v>
      </c>
      <c r="E42" s="116">
        <f t="shared" si="1"/>
        <v>500000</v>
      </c>
      <c r="F42" s="111">
        <v>200000</v>
      </c>
      <c r="G42" s="111">
        <v>0</v>
      </c>
      <c r="H42" s="111">
        <v>300000</v>
      </c>
      <c r="I42" s="111"/>
      <c r="J42" s="111"/>
      <c r="K42" s="111"/>
      <c r="L42" s="111"/>
      <c r="M42" s="133"/>
      <c r="N42" s="133"/>
    </row>
    <row r="43" spans="1:14" ht="12.75" hidden="1">
      <c r="A43" s="106">
        <v>32231</v>
      </c>
      <c r="B43" s="102" t="s">
        <v>60</v>
      </c>
      <c r="C43" s="112">
        <f t="shared" si="0"/>
        <v>15000</v>
      </c>
      <c r="D43" s="111">
        <v>0</v>
      </c>
      <c r="E43" s="116">
        <f t="shared" si="1"/>
        <v>15000</v>
      </c>
      <c r="F43" s="111">
        <v>0</v>
      </c>
      <c r="G43" s="111">
        <v>0</v>
      </c>
      <c r="H43" s="111">
        <v>15000</v>
      </c>
      <c r="I43" s="111"/>
      <c r="J43" s="111"/>
      <c r="K43" s="111"/>
      <c r="L43" s="111"/>
      <c r="M43" s="133"/>
      <c r="N43" s="133"/>
    </row>
    <row r="44" spans="1:14" ht="12.75" hidden="1">
      <c r="A44" s="106">
        <v>32233</v>
      </c>
      <c r="B44" s="102" t="s">
        <v>123</v>
      </c>
      <c r="C44" s="112">
        <f t="shared" si="0"/>
        <v>30000</v>
      </c>
      <c r="D44" s="111">
        <v>0</v>
      </c>
      <c r="E44" s="116">
        <f t="shared" si="1"/>
        <v>30000</v>
      </c>
      <c r="F44" s="111">
        <v>0</v>
      </c>
      <c r="G44" s="111">
        <v>0</v>
      </c>
      <c r="H44" s="111">
        <v>30000</v>
      </c>
      <c r="I44" s="111"/>
      <c r="J44" s="111"/>
      <c r="K44" s="111"/>
      <c r="L44" s="111"/>
      <c r="M44" s="133"/>
      <c r="N44" s="133"/>
    </row>
    <row r="45" spans="1:14" ht="12.75" hidden="1">
      <c r="A45" s="107">
        <v>32234</v>
      </c>
      <c r="B45" s="135" t="s">
        <v>95</v>
      </c>
      <c r="C45" s="112">
        <f t="shared" si="0"/>
        <v>70000</v>
      </c>
      <c r="D45" s="111">
        <v>0</v>
      </c>
      <c r="E45" s="116">
        <f t="shared" si="1"/>
        <v>70000</v>
      </c>
      <c r="F45" s="111">
        <v>70000</v>
      </c>
      <c r="G45" s="111">
        <v>0</v>
      </c>
      <c r="H45" s="111">
        <v>0</v>
      </c>
      <c r="I45" s="111"/>
      <c r="J45" s="111"/>
      <c r="K45" s="111"/>
      <c r="L45" s="111"/>
      <c r="M45" s="133"/>
      <c r="N45" s="133"/>
    </row>
    <row r="46" spans="1:14" ht="25.5" hidden="1">
      <c r="A46" s="107">
        <v>32241</v>
      </c>
      <c r="B46" s="135" t="s">
        <v>91</v>
      </c>
      <c r="C46" s="112">
        <f t="shared" si="0"/>
        <v>5000</v>
      </c>
      <c r="D46" s="111">
        <v>0</v>
      </c>
      <c r="E46" s="116">
        <f t="shared" si="1"/>
        <v>5000</v>
      </c>
      <c r="F46" s="111">
        <v>0</v>
      </c>
      <c r="G46" s="111">
        <v>0</v>
      </c>
      <c r="H46" s="111">
        <v>5000</v>
      </c>
      <c r="I46" s="111"/>
      <c r="J46" s="111"/>
      <c r="K46" s="111"/>
      <c r="L46" s="111"/>
      <c r="M46" s="133"/>
      <c r="N46" s="133"/>
    </row>
    <row r="47" spans="1:14" ht="25.5" hidden="1">
      <c r="A47" s="107">
        <v>32242</v>
      </c>
      <c r="B47" s="135" t="s">
        <v>104</v>
      </c>
      <c r="C47" s="112">
        <f t="shared" si="0"/>
        <v>5000</v>
      </c>
      <c r="D47" s="111">
        <v>0</v>
      </c>
      <c r="E47" s="116">
        <f t="shared" si="1"/>
        <v>5000</v>
      </c>
      <c r="F47" s="111">
        <v>0</v>
      </c>
      <c r="G47" s="111">
        <v>0</v>
      </c>
      <c r="H47" s="111">
        <v>5000</v>
      </c>
      <c r="I47" s="111"/>
      <c r="J47" s="111"/>
      <c r="K47" s="111"/>
      <c r="L47" s="111"/>
      <c r="M47" s="133"/>
      <c r="N47" s="133"/>
    </row>
    <row r="48" spans="1:14" ht="25.5" hidden="1">
      <c r="A48" s="107">
        <v>32243</v>
      </c>
      <c r="B48" s="135" t="s">
        <v>105</v>
      </c>
      <c r="C48" s="112">
        <f t="shared" si="0"/>
        <v>10000</v>
      </c>
      <c r="D48" s="111">
        <v>0</v>
      </c>
      <c r="E48" s="116">
        <f t="shared" si="1"/>
        <v>10000</v>
      </c>
      <c r="F48" s="111">
        <v>10000</v>
      </c>
      <c r="G48" s="111">
        <v>0</v>
      </c>
      <c r="H48" s="111">
        <v>0</v>
      </c>
      <c r="I48" s="111"/>
      <c r="J48" s="111"/>
      <c r="K48" s="111"/>
      <c r="L48" s="111"/>
      <c r="M48" s="133"/>
      <c r="N48" s="133"/>
    </row>
    <row r="49" spans="1:14" ht="25.5" hidden="1">
      <c r="A49" s="107">
        <v>32244</v>
      </c>
      <c r="B49" s="108" t="s">
        <v>49</v>
      </c>
      <c r="C49" s="112">
        <f t="shared" si="0"/>
        <v>7000</v>
      </c>
      <c r="D49" s="111">
        <v>3000</v>
      </c>
      <c r="E49" s="116">
        <f t="shared" si="1"/>
        <v>4000</v>
      </c>
      <c r="F49" s="111">
        <v>0</v>
      </c>
      <c r="G49" s="111">
        <v>0</v>
      </c>
      <c r="H49" s="111">
        <v>4000</v>
      </c>
      <c r="I49" s="111"/>
      <c r="J49" s="111"/>
      <c r="K49" s="111"/>
      <c r="L49" s="111"/>
      <c r="M49" s="133"/>
      <c r="N49" s="133"/>
    </row>
    <row r="50" spans="1:14" ht="12.75" hidden="1">
      <c r="A50" s="107">
        <v>32251</v>
      </c>
      <c r="B50" s="108" t="s">
        <v>69</v>
      </c>
      <c r="C50" s="112">
        <f t="shared" si="0"/>
        <v>60000</v>
      </c>
      <c r="D50" s="111">
        <v>0</v>
      </c>
      <c r="E50" s="116">
        <f t="shared" si="1"/>
        <v>60000</v>
      </c>
      <c r="F50" s="111">
        <v>50000</v>
      </c>
      <c r="G50" s="111">
        <v>5000</v>
      </c>
      <c r="H50" s="111">
        <v>5000</v>
      </c>
      <c r="I50" s="111"/>
      <c r="J50" s="111"/>
      <c r="K50" s="111"/>
      <c r="L50" s="111"/>
      <c r="M50" s="133"/>
      <c r="N50" s="133"/>
    </row>
    <row r="51" spans="1:14" ht="12.75" hidden="1">
      <c r="A51" s="107">
        <v>32252</v>
      </c>
      <c r="B51" s="108" t="s">
        <v>70</v>
      </c>
      <c r="C51" s="112">
        <f t="shared" si="0"/>
        <v>5000</v>
      </c>
      <c r="D51" s="111">
        <v>0</v>
      </c>
      <c r="E51" s="116">
        <f t="shared" si="1"/>
        <v>5000</v>
      </c>
      <c r="F51" s="111">
        <v>5000</v>
      </c>
      <c r="G51" s="111">
        <v>0</v>
      </c>
      <c r="H51" s="111">
        <v>0</v>
      </c>
      <c r="I51" s="111"/>
      <c r="J51" s="111"/>
      <c r="K51" s="111"/>
      <c r="L51" s="111"/>
      <c r="M51" s="133"/>
      <c r="N51" s="133"/>
    </row>
    <row r="52" spans="1:14" ht="25.5" hidden="1">
      <c r="A52" s="107">
        <v>32271</v>
      </c>
      <c r="B52" s="135" t="s">
        <v>89</v>
      </c>
      <c r="C52" s="112">
        <f>D52+F52+G52+H52+I52+J52+K52+L52</f>
        <v>45000</v>
      </c>
      <c r="D52" s="111">
        <v>0</v>
      </c>
      <c r="E52" s="116">
        <f t="shared" si="1"/>
        <v>45000</v>
      </c>
      <c r="F52" s="111">
        <v>25000</v>
      </c>
      <c r="G52" s="111">
        <v>0</v>
      </c>
      <c r="H52" s="111">
        <v>20000</v>
      </c>
      <c r="I52" s="111"/>
      <c r="J52" s="111"/>
      <c r="K52" s="111"/>
      <c r="L52" s="111"/>
      <c r="M52" s="133"/>
      <c r="N52" s="133"/>
    </row>
    <row r="53" spans="1:14" s="114" customFormat="1" ht="12.75">
      <c r="A53" s="109">
        <v>323</v>
      </c>
      <c r="B53" s="110" t="s">
        <v>30</v>
      </c>
      <c r="C53" s="112">
        <f t="shared" si="0"/>
        <v>679085</v>
      </c>
      <c r="D53" s="113">
        <f>D54+D55+D56+D57+D58+D59+D60+D61+D62+D63+D64+D65+D66+D67+D68+D69+D70</f>
        <v>65585</v>
      </c>
      <c r="E53" s="116">
        <f t="shared" si="1"/>
        <v>613500</v>
      </c>
      <c r="F53" s="113">
        <f>F54+F55+F56+F57+F58+F59+F60+F61+F62+F63+F64+F65+F66+F67+F68+F69+F70</f>
        <v>547000</v>
      </c>
      <c r="G53" s="113">
        <f>G54+G55+G56+G57+G59+G58+G60+G61+G62+G63+G64+G65+G66+G67+G68+G69+G70</f>
        <v>25000</v>
      </c>
      <c r="H53" s="113">
        <f>H54+H55+H56+H57+H59+H58+H60+H61+H62+H63+H64+H65+H66+H67+H68+H69+H70</f>
        <v>41500</v>
      </c>
      <c r="I53" s="113"/>
      <c r="J53" s="113"/>
      <c r="K53" s="113"/>
      <c r="L53" s="113"/>
      <c r="M53" s="133"/>
      <c r="N53" s="133"/>
    </row>
    <row r="54" spans="1:14" ht="12.75" hidden="1">
      <c r="A54" s="107">
        <v>32311</v>
      </c>
      <c r="B54" s="108" t="s">
        <v>50</v>
      </c>
      <c r="C54" s="112">
        <f t="shared" si="0"/>
        <v>20585</v>
      </c>
      <c r="D54" s="111">
        <v>18585</v>
      </c>
      <c r="E54" s="116">
        <f t="shared" si="1"/>
        <v>2000</v>
      </c>
      <c r="F54" s="111">
        <v>0</v>
      </c>
      <c r="G54" s="111">
        <v>0</v>
      </c>
      <c r="H54" s="111">
        <v>2000</v>
      </c>
      <c r="I54" s="111"/>
      <c r="J54" s="111"/>
      <c r="K54" s="111"/>
      <c r="L54" s="111"/>
      <c r="M54" s="133"/>
      <c r="N54" s="133"/>
    </row>
    <row r="55" spans="1:14" ht="12.75" hidden="1">
      <c r="A55" s="107">
        <v>32313</v>
      </c>
      <c r="B55" s="108" t="s">
        <v>71</v>
      </c>
      <c r="C55" s="112">
        <f t="shared" si="0"/>
        <v>0</v>
      </c>
      <c r="D55" s="111">
        <v>0</v>
      </c>
      <c r="E55" s="116">
        <f t="shared" si="1"/>
        <v>0</v>
      </c>
      <c r="F55" s="111">
        <v>0</v>
      </c>
      <c r="G55" s="111">
        <v>0</v>
      </c>
      <c r="H55" s="111">
        <v>0</v>
      </c>
      <c r="I55" s="111"/>
      <c r="J55" s="111"/>
      <c r="K55" s="111"/>
      <c r="L55" s="111"/>
      <c r="M55" s="133"/>
      <c r="N55" s="133"/>
    </row>
    <row r="56" spans="1:14" ht="12.75" hidden="1">
      <c r="A56" s="107">
        <v>32319</v>
      </c>
      <c r="B56" s="135" t="s">
        <v>96</v>
      </c>
      <c r="C56" s="112">
        <f t="shared" si="0"/>
        <v>525000</v>
      </c>
      <c r="D56" s="111">
        <v>0</v>
      </c>
      <c r="E56" s="116">
        <f t="shared" si="1"/>
        <v>525000</v>
      </c>
      <c r="F56" s="111">
        <v>500000</v>
      </c>
      <c r="G56" s="111">
        <v>25000</v>
      </c>
      <c r="H56" s="111">
        <v>0</v>
      </c>
      <c r="I56" s="111"/>
      <c r="J56" s="111"/>
      <c r="K56" s="111"/>
      <c r="L56" s="111"/>
      <c r="M56" s="133"/>
      <c r="N56" s="133"/>
    </row>
    <row r="57" spans="1:14" ht="25.5" hidden="1">
      <c r="A57" s="107">
        <v>32322</v>
      </c>
      <c r="B57" s="135" t="s">
        <v>92</v>
      </c>
      <c r="C57" s="112">
        <f t="shared" si="0"/>
        <v>10000</v>
      </c>
      <c r="D57" s="111">
        <v>0</v>
      </c>
      <c r="E57" s="116">
        <f t="shared" si="1"/>
        <v>10000</v>
      </c>
      <c r="F57" s="111">
        <v>0</v>
      </c>
      <c r="G57" s="111">
        <v>0</v>
      </c>
      <c r="H57" s="111">
        <v>10000</v>
      </c>
      <c r="I57" s="111"/>
      <c r="J57" s="111"/>
      <c r="K57" s="111"/>
      <c r="L57" s="111"/>
      <c r="M57" s="133"/>
      <c r="N57" s="133"/>
    </row>
    <row r="58" spans="1:14" ht="25.5" hidden="1">
      <c r="A58" s="107">
        <v>32323</v>
      </c>
      <c r="B58" s="135" t="s">
        <v>97</v>
      </c>
      <c r="C58" s="112">
        <f t="shared" si="0"/>
        <v>20000</v>
      </c>
      <c r="D58" s="111">
        <v>0</v>
      </c>
      <c r="E58" s="116">
        <f t="shared" si="1"/>
        <v>20000</v>
      </c>
      <c r="F58" s="111">
        <v>20000</v>
      </c>
      <c r="G58" s="111">
        <v>0</v>
      </c>
      <c r="H58" s="111">
        <v>0</v>
      </c>
      <c r="I58" s="111"/>
      <c r="J58" s="111"/>
      <c r="K58" s="111"/>
      <c r="L58" s="111"/>
      <c r="M58" s="133"/>
      <c r="N58" s="133"/>
    </row>
    <row r="59" spans="1:14" ht="25.5" hidden="1">
      <c r="A59" s="107">
        <v>32329</v>
      </c>
      <c r="B59" s="108" t="s">
        <v>51</v>
      </c>
      <c r="C59" s="112">
        <f t="shared" si="0"/>
        <v>10000</v>
      </c>
      <c r="D59" s="111">
        <v>5000</v>
      </c>
      <c r="E59" s="116">
        <f t="shared" si="1"/>
        <v>5000</v>
      </c>
      <c r="F59" s="111">
        <v>0</v>
      </c>
      <c r="G59" s="111">
        <v>0</v>
      </c>
      <c r="H59" s="111">
        <v>5000</v>
      </c>
      <c r="I59" s="111"/>
      <c r="J59" s="111"/>
      <c r="K59" s="111"/>
      <c r="L59" s="111"/>
      <c r="M59" s="133"/>
      <c r="N59" s="133"/>
    </row>
    <row r="60" spans="1:14" ht="12.75" hidden="1">
      <c r="A60" s="107">
        <v>32332</v>
      </c>
      <c r="B60" s="108" t="s">
        <v>66</v>
      </c>
      <c r="C60" s="112">
        <f t="shared" si="0"/>
        <v>0</v>
      </c>
      <c r="D60" s="111">
        <v>0</v>
      </c>
      <c r="E60" s="116">
        <f t="shared" si="1"/>
        <v>0</v>
      </c>
      <c r="F60" s="111">
        <v>0</v>
      </c>
      <c r="G60" s="111">
        <v>0</v>
      </c>
      <c r="H60" s="111">
        <v>0</v>
      </c>
      <c r="I60" s="111"/>
      <c r="J60" s="111"/>
      <c r="K60" s="111"/>
      <c r="L60" s="111"/>
      <c r="M60" s="133"/>
      <c r="N60" s="133"/>
    </row>
    <row r="61" spans="1:14" ht="12.75" hidden="1">
      <c r="A61" s="107">
        <v>32341</v>
      </c>
      <c r="B61" s="108" t="s">
        <v>52</v>
      </c>
      <c r="C61" s="112">
        <f t="shared" si="0"/>
        <v>32000</v>
      </c>
      <c r="D61" s="111">
        <v>22000</v>
      </c>
      <c r="E61" s="116">
        <f t="shared" si="1"/>
        <v>10000</v>
      </c>
      <c r="F61" s="111">
        <v>0</v>
      </c>
      <c r="G61" s="111">
        <v>0</v>
      </c>
      <c r="H61" s="111">
        <v>10000</v>
      </c>
      <c r="I61" s="111"/>
      <c r="J61" s="111"/>
      <c r="K61" s="111"/>
      <c r="L61" s="111"/>
      <c r="M61" s="133"/>
      <c r="N61" s="133"/>
    </row>
    <row r="62" spans="1:14" ht="12.75" hidden="1">
      <c r="A62" s="107">
        <v>32342</v>
      </c>
      <c r="B62" s="108" t="s">
        <v>53</v>
      </c>
      <c r="C62" s="112">
        <f t="shared" si="0"/>
        <v>25000</v>
      </c>
      <c r="D62" s="111">
        <v>20000</v>
      </c>
      <c r="E62" s="116">
        <f t="shared" si="1"/>
        <v>5000</v>
      </c>
      <c r="F62" s="111">
        <v>0</v>
      </c>
      <c r="G62" s="111">
        <v>0</v>
      </c>
      <c r="H62" s="111">
        <v>5000</v>
      </c>
      <c r="I62" s="111"/>
      <c r="J62" s="111"/>
      <c r="K62" s="111"/>
      <c r="L62" s="111"/>
      <c r="M62" s="133"/>
      <c r="N62" s="133"/>
    </row>
    <row r="63" spans="1:14" ht="12.75" hidden="1">
      <c r="A63" s="107">
        <v>32343</v>
      </c>
      <c r="B63" s="135" t="s">
        <v>93</v>
      </c>
      <c r="C63" s="112">
        <f t="shared" si="0"/>
        <v>0</v>
      </c>
      <c r="D63" s="111">
        <v>0</v>
      </c>
      <c r="E63" s="116">
        <f t="shared" si="1"/>
        <v>0</v>
      </c>
      <c r="F63" s="111">
        <v>0</v>
      </c>
      <c r="G63" s="111">
        <v>0</v>
      </c>
      <c r="H63" s="111">
        <v>0</v>
      </c>
      <c r="I63" s="111"/>
      <c r="J63" s="111"/>
      <c r="K63" s="111"/>
      <c r="L63" s="111"/>
      <c r="M63" s="133"/>
      <c r="N63" s="133"/>
    </row>
    <row r="64" spans="1:14" ht="12.75" hidden="1">
      <c r="A64" s="107">
        <v>32363</v>
      </c>
      <c r="B64" s="135" t="s">
        <v>98</v>
      </c>
      <c r="C64" s="112">
        <f t="shared" si="0"/>
        <v>7000</v>
      </c>
      <c r="D64" s="111">
        <v>0</v>
      </c>
      <c r="E64" s="116">
        <f t="shared" si="1"/>
        <v>7000</v>
      </c>
      <c r="F64" s="111">
        <v>7000</v>
      </c>
      <c r="G64" s="111">
        <v>0</v>
      </c>
      <c r="H64" s="111">
        <v>0</v>
      </c>
      <c r="I64" s="111"/>
      <c r="J64" s="111"/>
      <c r="K64" s="111"/>
      <c r="L64" s="111"/>
      <c r="M64" s="133"/>
      <c r="N64" s="133"/>
    </row>
    <row r="65" spans="1:14" ht="12.75" hidden="1">
      <c r="A65" s="107">
        <v>32379</v>
      </c>
      <c r="B65" s="108" t="s">
        <v>72</v>
      </c>
      <c r="C65" s="112">
        <f t="shared" si="0"/>
        <v>10000</v>
      </c>
      <c r="D65" s="111">
        <v>0</v>
      </c>
      <c r="E65" s="116">
        <f t="shared" si="1"/>
        <v>10000</v>
      </c>
      <c r="F65" s="111">
        <v>10000</v>
      </c>
      <c r="G65" s="111">
        <v>0</v>
      </c>
      <c r="H65" s="111">
        <v>0</v>
      </c>
      <c r="I65" s="111"/>
      <c r="J65" s="111"/>
      <c r="K65" s="111"/>
      <c r="L65" s="111"/>
      <c r="M65" s="133"/>
      <c r="N65" s="133"/>
    </row>
    <row r="66" spans="1:14" ht="12.75" hidden="1">
      <c r="A66" s="107">
        <v>32389</v>
      </c>
      <c r="B66" s="108" t="s">
        <v>54</v>
      </c>
      <c r="C66" s="112">
        <f t="shared" si="0"/>
        <v>0</v>
      </c>
      <c r="D66" s="111">
        <v>0</v>
      </c>
      <c r="E66" s="116">
        <f t="shared" si="1"/>
        <v>0</v>
      </c>
      <c r="F66" s="111">
        <v>0</v>
      </c>
      <c r="G66" s="111">
        <v>0</v>
      </c>
      <c r="H66" s="111">
        <v>0</v>
      </c>
      <c r="I66" s="111"/>
      <c r="J66" s="111"/>
      <c r="K66" s="111"/>
      <c r="L66" s="111"/>
      <c r="M66" s="133"/>
      <c r="N66" s="133"/>
    </row>
    <row r="67" spans="1:14" ht="25.5" hidden="1">
      <c r="A67" s="107">
        <v>32391</v>
      </c>
      <c r="B67" s="135" t="s">
        <v>106</v>
      </c>
      <c r="C67" s="112">
        <f t="shared" si="0"/>
        <v>0</v>
      </c>
      <c r="D67" s="111">
        <v>0</v>
      </c>
      <c r="E67" s="116">
        <f t="shared" si="1"/>
        <v>0</v>
      </c>
      <c r="F67" s="111">
        <v>0</v>
      </c>
      <c r="G67" s="111">
        <v>0</v>
      </c>
      <c r="H67" s="111">
        <v>0</v>
      </c>
      <c r="I67" s="111"/>
      <c r="J67" s="111"/>
      <c r="K67" s="111"/>
      <c r="L67" s="111"/>
      <c r="M67" s="133"/>
      <c r="N67" s="133"/>
    </row>
    <row r="68" spans="1:14" ht="12.75" hidden="1">
      <c r="A68" s="107">
        <v>32394</v>
      </c>
      <c r="B68" s="135" t="s">
        <v>99</v>
      </c>
      <c r="C68" s="112">
        <f t="shared" si="0"/>
        <v>10000</v>
      </c>
      <c r="D68" s="111">
        <v>0</v>
      </c>
      <c r="E68" s="116">
        <f t="shared" si="1"/>
        <v>10000</v>
      </c>
      <c r="F68" s="111">
        <v>10000</v>
      </c>
      <c r="G68" s="111">
        <v>0</v>
      </c>
      <c r="H68" s="111">
        <v>0</v>
      </c>
      <c r="I68" s="111"/>
      <c r="J68" s="111"/>
      <c r="K68" s="111"/>
      <c r="L68" s="111"/>
      <c r="M68" s="133"/>
      <c r="N68" s="133"/>
    </row>
    <row r="69" spans="1:14" ht="12.75" hidden="1">
      <c r="A69" s="107">
        <v>32396</v>
      </c>
      <c r="B69" s="108" t="s">
        <v>73</v>
      </c>
      <c r="C69" s="112">
        <f>D69+F69+G69+H69+I69+J69+K69+L69</f>
        <v>4500</v>
      </c>
      <c r="D69" s="111">
        <v>0</v>
      </c>
      <c r="E69" s="116">
        <f t="shared" si="1"/>
        <v>4500</v>
      </c>
      <c r="F69" s="111">
        <v>0</v>
      </c>
      <c r="G69" s="111">
        <v>0</v>
      </c>
      <c r="H69" s="111">
        <v>4500</v>
      </c>
      <c r="I69" s="111"/>
      <c r="J69" s="111"/>
      <c r="K69" s="111"/>
      <c r="L69" s="111"/>
      <c r="M69" s="133"/>
      <c r="N69" s="133"/>
    </row>
    <row r="70" spans="1:14" ht="12.75" hidden="1">
      <c r="A70" s="107">
        <v>32399</v>
      </c>
      <c r="B70" s="108" t="s">
        <v>74</v>
      </c>
      <c r="C70" s="112">
        <f t="shared" si="0"/>
        <v>5000</v>
      </c>
      <c r="D70" s="111">
        <v>0</v>
      </c>
      <c r="E70" s="116">
        <f t="shared" si="1"/>
        <v>5000</v>
      </c>
      <c r="F70" s="111">
        <v>0</v>
      </c>
      <c r="G70" s="111">
        <v>0</v>
      </c>
      <c r="H70" s="111">
        <v>5000</v>
      </c>
      <c r="I70" s="111"/>
      <c r="J70" s="111"/>
      <c r="K70" s="111"/>
      <c r="L70" s="111"/>
      <c r="M70" s="133"/>
      <c r="N70" s="133"/>
    </row>
    <row r="71" spans="1:14" ht="12.75" hidden="1">
      <c r="A71" s="155">
        <v>324</v>
      </c>
      <c r="B71" s="156" t="s">
        <v>124</v>
      </c>
      <c r="C71" s="112">
        <f t="shared" si="0"/>
        <v>0</v>
      </c>
      <c r="D71" s="113">
        <v>0</v>
      </c>
      <c r="E71" s="116">
        <f t="shared" si="1"/>
        <v>0</v>
      </c>
      <c r="F71" s="113">
        <v>0</v>
      </c>
      <c r="G71" s="113">
        <f>G72</f>
        <v>0</v>
      </c>
      <c r="H71" s="113">
        <v>0</v>
      </c>
      <c r="I71" s="111"/>
      <c r="J71" s="111"/>
      <c r="K71" s="111"/>
      <c r="L71" s="111"/>
      <c r="M71" s="133"/>
      <c r="N71" s="133"/>
    </row>
    <row r="72" spans="1:14" ht="12.75" hidden="1">
      <c r="A72" s="107">
        <v>32412</v>
      </c>
      <c r="B72" s="154" t="s">
        <v>125</v>
      </c>
      <c r="C72" s="112">
        <f t="shared" si="0"/>
        <v>0</v>
      </c>
      <c r="D72" s="111">
        <v>0</v>
      </c>
      <c r="E72" s="116">
        <f t="shared" si="1"/>
        <v>0</v>
      </c>
      <c r="F72" s="111">
        <v>0</v>
      </c>
      <c r="G72" s="111">
        <v>0</v>
      </c>
      <c r="H72" s="111">
        <v>0</v>
      </c>
      <c r="I72" s="111"/>
      <c r="J72" s="111"/>
      <c r="K72" s="111"/>
      <c r="L72" s="111"/>
      <c r="M72" s="133"/>
      <c r="N72" s="133"/>
    </row>
    <row r="73" spans="1:14" s="114" customFormat="1" ht="12.75">
      <c r="A73" s="109">
        <v>329</v>
      </c>
      <c r="B73" s="110" t="s">
        <v>31</v>
      </c>
      <c r="C73" s="112">
        <f t="shared" si="0"/>
        <v>346000</v>
      </c>
      <c r="D73" s="113">
        <f>D74+D75+D77+D78+D79+D80+D81+D82</f>
        <v>3000</v>
      </c>
      <c r="E73" s="116">
        <f aca="true" t="shared" si="2" ref="E73:E96">F73+G73+H73</f>
        <v>343000</v>
      </c>
      <c r="F73" s="113">
        <f>F75+F77+F79+F80+F81+F82</f>
        <v>63000</v>
      </c>
      <c r="G73" s="113">
        <f>G74+G75+G76+G77+G78+G79+G80+G81+G82</f>
        <v>20000</v>
      </c>
      <c r="H73" s="113">
        <f>H74+H75+H77+H78+H79+H80+H81+H82</f>
        <v>260000</v>
      </c>
      <c r="I73" s="113"/>
      <c r="J73" s="113"/>
      <c r="K73" s="113"/>
      <c r="L73" s="113"/>
      <c r="M73" s="133"/>
      <c r="N73" s="133"/>
    </row>
    <row r="74" spans="1:14" s="114" customFormat="1" ht="12.75" hidden="1">
      <c r="A74" s="136">
        <v>32919</v>
      </c>
      <c r="B74" s="137" t="s">
        <v>107</v>
      </c>
      <c r="C74" s="112">
        <f t="shared" si="0"/>
        <v>12000</v>
      </c>
      <c r="D74" s="138">
        <v>0</v>
      </c>
      <c r="E74" s="116">
        <f t="shared" si="2"/>
        <v>12000</v>
      </c>
      <c r="F74" s="138">
        <v>0</v>
      </c>
      <c r="G74" s="138">
        <v>12000</v>
      </c>
      <c r="H74" s="138">
        <v>0</v>
      </c>
      <c r="I74" s="113"/>
      <c r="J74" s="113"/>
      <c r="K74" s="113"/>
      <c r="L74" s="113"/>
      <c r="M74" s="133"/>
      <c r="N74" s="133"/>
    </row>
    <row r="75" spans="1:14" s="114" customFormat="1" ht="12.75" hidden="1">
      <c r="A75" s="136">
        <v>32921</v>
      </c>
      <c r="B75" s="137" t="s">
        <v>100</v>
      </c>
      <c r="C75" s="112">
        <f aca="true" t="shared" si="3" ref="C75:C107">D75+F75+G75+H75+I75+J75+K75+L75</f>
        <v>40000</v>
      </c>
      <c r="D75" s="129">
        <v>0</v>
      </c>
      <c r="E75" s="116">
        <f t="shared" si="2"/>
        <v>40000</v>
      </c>
      <c r="F75" s="129">
        <v>40000</v>
      </c>
      <c r="G75" s="129">
        <v>0</v>
      </c>
      <c r="H75" s="129">
        <v>0</v>
      </c>
      <c r="I75" s="113"/>
      <c r="J75" s="113"/>
      <c r="K75" s="113"/>
      <c r="L75" s="113"/>
      <c r="M75" s="133"/>
      <c r="N75" s="133"/>
    </row>
    <row r="76" spans="1:14" s="114" customFormat="1" ht="12.75" hidden="1">
      <c r="A76" s="136">
        <v>32924</v>
      </c>
      <c r="B76" s="137" t="s">
        <v>114</v>
      </c>
      <c r="C76" s="112">
        <f t="shared" si="3"/>
        <v>0</v>
      </c>
      <c r="D76" s="129">
        <v>0</v>
      </c>
      <c r="E76" s="116">
        <f t="shared" si="2"/>
        <v>0</v>
      </c>
      <c r="F76" s="129">
        <v>0</v>
      </c>
      <c r="G76" s="129">
        <v>0</v>
      </c>
      <c r="H76" s="129">
        <v>0</v>
      </c>
      <c r="I76" s="113"/>
      <c r="J76" s="113"/>
      <c r="K76" s="113"/>
      <c r="L76" s="113"/>
      <c r="M76" s="133"/>
      <c r="N76" s="133"/>
    </row>
    <row r="77" spans="1:14" ht="12.75" hidden="1">
      <c r="A77" s="107">
        <v>32931</v>
      </c>
      <c r="B77" s="108" t="s">
        <v>55</v>
      </c>
      <c r="C77" s="112">
        <f t="shared" si="3"/>
        <v>3000</v>
      </c>
      <c r="D77" s="111">
        <v>3000</v>
      </c>
      <c r="E77" s="116">
        <f t="shared" si="2"/>
        <v>0</v>
      </c>
      <c r="F77" s="111">
        <v>0</v>
      </c>
      <c r="G77" s="111">
        <v>0</v>
      </c>
      <c r="H77" s="111">
        <v>0</v>
      </c>
      <c r="I77" s="111"/>
      <c r="J77" s="111"/>
      <c r="K77" s="111"/>
      <c r="L77" s="111"/>
      <c r="M77" s="133"/>
      <c r="N77" s="133"/>
    </row>
    <row r="78" spans="1:14" ht="12.75" hidden="1">
      <c r="A78" s="107">
        <v>32941</v>
      </c>
      <c r="B78" s="135" t="s">
        <v>108</v>
      </c>
      <c r="C78" s="112">
        <f t="shared" si="3"/>
        <v>0</v>
      </c>
      <c r="D78" s="111">
        <v>0</v>
      </c>
      <c r="E78" s="116">
        <f t="shared" si="2"/>
        <v>0</v>
      </c>
      <c r="F78" s="111">
        <v>0</v>
      </c>
      <c r="G78" s="111">
        <v>0</v>
      </c>
      <c r="H78" s="111">
        <v>0</v>
      </c>
      <c r="I78" s="111"/>
      <c r="J78" s="111"/>
      <c r="K78" s="111"/>
      <c r="L78" s="111"/>
      <c r="M78" s="133"/>
      <c r="N78" s="133"/>
    </row>
    <row r="79" spans="1:14" ht="12.75" hidden="1">
      <c r="A79" s="107">
        <v>32959</v>
      </c>
      <c r="B79" s="135" t="s">
        <v>109</v>
      </c>
      <c r="C79" s="112">
        <f t="shared" si="3"/>
        <v>1000</v>
      </c>
      <c r="D79" s="111">
        <v>0</v>
      </c>
      <c r="E79" s="116">
        <f t="shared" si="2"/>
        <v>1000</v>
      </c>
      <c r="F79" s="111">
        <v>1000</v>
      </c>
      <c r="G79" s="111">
        <v>0</v>
      </c>
      <c r="H79" s="111">
        <v>0</v>
      </c>
      <c r="I79" s="111"/>
      <c r="J79" s="111"/>
      <c r="K79" s="111"/>
      <c r="L79" s="111"/>
      <c r="M79" s="133"/>
      <c r="N79" s="133"/>
    </row>
    <row r="80" spans="1:14" ht="12.75" hidden="1">
      <c r="A80" s="107">
        <v>32955</v>
      </c>
      <c r="B80" s="135" t="s">
        <v>101</v>
      </c>
      <c r="C80" s="112">
        <f t="shared" si="3"/>
        <v>12000</v>
      </c>
      <c r="D80" s="111">
        <v>0</v>
      </c>
      <c r="E80" s="116">
        <f t="shared" si="2"/>
        <v>12000</v>
      </c>
      <c r="F80" s="111">
        <v>12000</v>
      </c>
      <c r="G80" s="111">
        <v>0</v>
      </c>
      <c r="H80" s="111">
        <v>0</v>
      </c>
      <c r="I80" s="111"/>
      <c r="J80" s="111"/>
      <c r="K80" s="111"/>
      <c r="L80" s="111"/>
      <c r="M80" s="133"/>
      <c r="N80" s="133"/>
    </row>
    <row r="81" spans="1:14" ht="12.75" hidden="1">
      <c r="A81" s="107">
        <v>32991</v>
      </c>
      <c r="B81" s="108" t="s">
        <v>75</v>
      </c>
      <c r="C81" s="112">
        <f t="shared" si="3"/>
        <v>0</v>
      </c>
      <c r="D81" s="111">
        <v>0</v>
      </c>
      <c r="E81" s="116">
        <f t="shared" si="2"/>
        <v>0</v>
      </c>
      <c r="F81" s="111">
        <v>0</v>
      </c>
      <c r="G81" s="111">
        <v>0</v>
      </c>
      <c r="H81" s="111">
        <v>0</v>
      </c>
      <c r="I81" s="111"/>
      <c r="J81" s="111"/>
      <c r="K81" s="111"/>
      <c r="L81" s="111"/>
      <c r="M81" s="133"/>
      <c r="N81" s="133"/>
    </row>
    <row r="82" spans="1:14" ht="12.75" customHeight="1" hidden="1">
      <c r="A82" s="107">
        <v>32999</v>
      </c>
      <c r="B82" s="135" t="s">
        <v>31</v>
      </c>
      <c r="C82" s="112">
        <f t="shared" si="3"/>
        <v>278000</v>
      </c>
      <c r="D82" s="111">
        <v>0</v>
      </c>
      <c r="E82" s="116">
        <f t="shared" si="2"/>
        <v>278000</v>
      </c>
      <c r="F82" s="111">
        <v>10000</v>
      </c>
      <c r="G82" s="111">
        <v>8000</v>
      </c>
      <c r="H82" s="111">
        <v>260000</v>
      </c>
      <c r="I82" s="111"/>
      <c r="J82" s="111"/>
      <c r="K82" s="111"/>
      <c r="L82" s="111"/>
      <c r="M82" s="133"/>
      <c r="N82" s="133"/>
    </row>
    <row r="83" spans="1:14" s="12" customFormat="1" ht="12.75">
      <c r="A83" s="101">
        <v>34</v>
      </c>
      <c r="B83" s="104" t="s">
        <v>32</v>
      </c>
      <c r="C83" s="112">
        <f t="shared" si="3"/>
        <v>8000</v>
      </c>
      <c r="D83" s="112">
        <f>D84</f>
        <v>8000</v>
      </c>
      <c r="E83" s="116">
        <f t="shared" si="2"/>
        <v>0</v>
      </c>
      <c r="F83" s="112">
        <v>0</v>
      </c>
      <c r="G83" s="112">
        <f>G84</f>
        <v>0</v>
      </c>
      <c r="H83" s="112">
        <f>H84</f>
        <v>0</v>
      </c>
      <c r="I83" s="112"/>
      <c r="J83" s="112"/>
      <c r="K83" s="112"/>
      <c r="L83" s="112"/>
      <c r="M83" s="133">
        <f>C83*2%+C83</f>
        <v>8160</v>
      </c>
      <c r="N83" s="133">
        <f>M83*2%+M83</f>
        <v>8323.2</v>
      </c>
    </row>
    <row r="84" spans="1:14" s="114" customFormat="1" ht="12" customHeight="1">
      <c r="A84" s="109">
        <v>343</v>
      </c>
      <c r="B84" s="110" t="s">
        <v>33</v>
      </c>
      <c r="C84" s="112">
        <f t="shared" si="3"/>
        <v>8000</v>
      </c>
      <c r="D84" s="113">
        <f>D85</f>
        <v>8000</v>
      </c>
      <c r="E84" s="116">
        <f t="shared" si="2"/>
        <v>0</v>
      </c>
      <c r="F84" s="113">
        <v>0</v>
      </c>
      <c r="G84" s="113">
        <f>G85</f>
        <v>0</v>
      </c>
      <c r="H84" s="113">
        <f>H85</f>
        <v>0</v>
      </c>
      <c r="I84" s="113"/>
      <c r="J84" s="113"/>
      <c r="K84" s="113"/>
      <c r="L84" s="113"/>
      <c r="M84" s="133">
        <f>C84*2%+C84</f>
        <v>8160</v>
      </c>
      <c r="N84" s="133">
        <f>M84*2%+M84</f>
        <v>8323.2</v>
      </c>
    </row>
    <row r="85" spans="1:14" ht="12.75" hidden="1">
      <c r="A85" s="107">
        <v>34312</v>
      </c>
      <c r="B85" s="108" t="s">
        <v>56</v>
      </c>
      <c r="C85" s="112">
        <f t="shared" si="3"/>
        <v>8000</v>
      </c>
      <c r="D85" s="111">
        <v>8000</v>
      </c>
      <c r="E85" s="116">
        <f t="shared" si="2"/>
        <v>0</v>
      </c>
      <c r="F85" s="111">
        <v>0</v>
      </c>
      <c r="G85" s="111">
        <v>0</v>
      </c>
      <c r="H85" s="111">
        <v>0</v>
      </c>
      <c r="I85" s="111"/>
      <c r="J85" s="111"/>
      <c r="K85" s="111"/>
      <c r="L85" s="111"/>
      <c r="M85" s="133"/>
      <c r="N85" s="133"/>
    </row>
    <row r="86" spans="1:14" ht="12.75">
      <c r="A86" s="107"/>
      <c r="B86" s="108"/>
      <c r="C86" s="112"/>
      <c r="D86" s="111"/>
      <c r="E86" s="116">
        <f t="shared" si="2"/>
        <v>0</v>
      </c>
      <c r="F86" s="111"/>
      <c r="G86" s="111"/>
      <c r="H86" s="111"/>
      <c r="I86" s="111"/>
      <c r="J86" s="111"/>
      <c r="K86" s="111"/>
      <c r="L86" s="111"/>
      <c r="M86" s="133"/>
      <c r="N86" s="133"/>
    </row>
    <row r="87" spans="1:14" s="117" customFormat="1" ht="25.5">
      <c r="A87" s="115">
        <v>4</v>
      </c>
      <c r="B87" s="103" t="s">
        <v>35</v>
      </c>
      <c r="C87" s="112">
        <f aca="true" t="shared" si="4" ref="C87:C95">D87+F87+G87+H87+I87+J87+K87+L87</f>
        <v>88500</v>
      </c>
      <c r="D87" s="116">
        <f>D88</f>
        <v>48500</v>
      </c>
      <c r="E87" s="116">
        <f t="shared" si="2"/>
        <v>40000</v>
      </c>
      <c r="F87" s="116"/>
      <c r="G87" s="116"/>
      <c r="H87" s="116">
        <f>H88</f>
        <v>40000</v>
      </c>
      <c r="I87" s="116"/>
      <c r="J87" s="116"/>
      <c r="K87" s="116"/>
      <c r="L87" s="116"/>
      <c r="M87" s="133">
        <v>51000</v>
      </c>
      <c r="N87" s="133">
        <v>52000</v>
      </c>
    </row>
    <row r="88" spans="1:14" s="12" customFormat="1" ht="25.5">
      <c r="A88" s="101">
        <v>42</v>
      </c>
      <c r="B88" s="104" t="s">
        <v>36</v>
      </c>
      <c r="C88" s="112">
        <f t="shared" si="4"/>
        <v>88500</v>
      </c>
      <c r="D88" s="112">
        <f>D89</f>
        <v>48500</v>
      </c>
      <c r="E88" s="116">
        <f t="shared" si="2"/>
        <v>40000</v>
      </c>
      <c r="F88" s="112"/>
      <c r="G88" s="112"/>
      <c r="H88" s="112">
        <f>H89</f>
        <v>40000</v>
      </c>
      <c r="I88" s="112"/>
      <c r="J88" s="112"/>
      <c r="K88" s="112"/>
      <c r="L88" s="112"/>
      <c r="M88" s="133">
        <v>51000</v>
      </c>
      <c r="N88" s="133">
        <v>52000</v>
      </c>
    </row>
    <row r="89" spans="1:14" s="114" customFormat="1" ht="12.75">
      <c r="A89" s="109">
        <v>422</v>
      </c>
      <c r="B89" s="110" t="s">
        <v>34</v>
      </c>
      <c r="C89" s="112">
        <f t="shared" si="4"/>
        <v>88500</v>
      </c>
      <c r="D89" s="113">
        <v>48500</v>
      </c>
      <c r="E89" s="116">
        <f t="shared" si="2"/>
        <v>40000</v>
      </c>
      <c r="F89" s="113"/>
      <c r="G89" s="113"/>
      <c r="H89" s="113">
        <f>H90+H91+H92+H93+H94+H95</f>
        <v>40000</v>
      </c>
      <c r="I89" s="113"/>
      <c r="J89" s="113"/>
      <c r="K89" s="113"/>
      <c r="L89" s="113"/>
      <c r="M89" s="133"/>
      <c r="N89" s="133"/>
    </row>
    <row r="90" spans="1:14" s="114" customFormat="1" ht="12.75" hidden="1">
      <c r="A90" s="130">
        <v>42211</v>
      </c>
      <c r="B90" s="131" t="s">
        <v>84</v>
      </c>
      <c r="C90" s="112">
        <f t="shared" si="4"/>
        <v>10000</v>
      </c>
      <c r="D90" s="129">
        <v>0</v>
      </c>
      <c r="E90" s="116">
        <f t="shared" si="2"/>
        <v>10000</v>
      </c>
      <c r="F90" s="113"/>
      <c r="G90" s="129"/>
      <c r="H90" s="129">
        <v>10000</v>
      </c>
      <c r="I90" s="113"/>
      <c r="J90" s="129"/>
      <c r="K90" s="113"/>
      <c r="L90" s="113"/>
      <c r="M90" s="133"/>
      <c r="N90" s="133"/>
    </row>
    <row r="91" spans="1:14" s="114" customFormat="1" ht="12.75" hidden="1">
      <c r="A91" s="130">
        <v>42212</v>
      </c>
      <c r="B91" s="131" t="s">
        <v>85</v>
      </c>
      <c r="C91" s="112">
        <f t="shared" si="4"/>
        <v>28000</v>
      </c>
      <c r="D91" s="129">
        <v>18000</v>
      </c>
      <c r="E91" s="116">
        <f t="shared" si="2"/>
        <v>10000</v>
      </c>
      <c r="F91" s="113"/>
      <c r="G91" s="129"/>
      <c r="H91" s="129">
        <v>10000</v>
      </c>
      <c r="I91" s="113"/>
      <c r="J91" s="129"/>
      <c r="K91" s="113"/>
      <c r="L91" s="113"/>
      <c r="M91" s="133"/>
      <c r="N91" s="133"/>
    </row>
    <row r="92" spans="1:14" s="114" customFormat="1" ht="12.75" customHeight="1" hidden="1">
      <c r="A92" s="130">
        <v>42231</v>
      </c>
      <c r="B92" s="131" t="s">
        <v>86</v>
      </c>
      <c r="C92" s="112">
        <f t="shared" si="4"/>
        <v>0</v>
      </c>
      <c r="D92" s="129">
        <v>0</v>
      </c>
      <c r="E92" s="116">
        <f t="shared" si="2"/>
        <v>0</v>
      </c>
      <c r="F92" s="113"/>
      <c r="G92" s="129"/>
      <c r="H92" s="129">
        <v>0</v>
      </c>
      <c r="I92" s="113"/>
      <c r="J92" s="129"/>
      <c r="K92" s="113"/>
      <c r="L92" s="113"/>
      <c r="M92" s="133"/>
      <c r="N92" s="133"/>
    </row>
    <row r="93" spans="1:14" s="114" customFormat="1" ht="12.75" hidden="1">
      <c r="A93" s="130">
        <v>42241</v>
      </c>
      <c r="B93" s="131" t="s">
        <v>116</v>
      </c>
      <c r="C93" s="112">
        <f t="shared" si="4"/>
        <v>10000</v>
      </c>
      <c r="D93" s="129">
        <v>0</v>
      </c>
      <c r="E93" s="116">
        <f t="shared" si="2"/>
        <v>10000</v>
      </c>
      <c r="F93" s="113"/>
      <c r="G93" s="129"/>
      <c r="H93" s="129">
        <v>10000</v>
      </c>
      <c r="I93" s="113"/>
      <c r="J93" s="129"/>
      <c r="K93" s="113"/>
      <c r="L93" s="113"/>
      <c r="M93" s="133"/>
      <c r="N93" s="133"/>
    </row>
    <row r="94" spans="1:14" s="114" customFormat="1" ht="12.75" hidden="1">
      <c r="A94" s="130">
        <v>42261</v>
      </c>
      <c r="B94" s="131" t="s">
        <v>118</v>
      </c>
      <c r="C94" s="112">
        <f t="shared" si="4"/>
        <v>5000</v>
      </c>
      <c r="D94" s="129">
        <v>0</v>
      </c>
      <c r="E94" s="116">
        <f t="shared" si="2"/>
        <v>5000</v>
      </c>
      <c r="F94" s="113"/>
      <c r="G94" s="129"/>
      <c r="H94" s="129">
        <v>5000</v>
      </c>
      <c r="I94" s="113"/>
      <c r="J94" s="129"/>
      <c r="K94" s="113"/>
      <c r="L94" s="113"/>
      <c r="M94" s="133"/>
      <c r="N94" s="133"/>
    </row>
    <row r="95" spans="1:14" ht="12.75" hidden="1">
      <c r="A95" s="106">
        <v>42271</v>
      </c>
      <c r="B95" s="102" t="s">
        <v>117</v>
      </c>
      <c r="C95" s="112">
        <f t="shared" si="4"/>
        <v>11000</v>
      </c>
      <c r="D95" s="111">
        <v>6000</v>
      </c>
      <c r="E95" s="116">
        <f t="shared" si="2"/>
        <v>5000</v>
      </c>
      <c r="F95" s="111"/>
      <c r="G95" s="111"/>
      <c r="H95" s="129">
        <v>5000</v>
      </c>
      <c r="I95" s="111"/>
      <c r="J95" s="111"/>
      <c r="K95" s="111"/>
      <c r="L95" s="111"/>
      <c r="M95" s="133"/>
      <c r="N95" s="133"/>
    </row>
    <row r="96" spans="1:14" ht="12.75">
      <c r="A96" s="101"/>
      <c r="B96" s="102"/>
      <c r="C96" s="112"/>
      <c r="D96" s="111"/>
      <c r="E96" s="116">
        <f t="shared" si="2"/>
        <v>0</v>
      </c>
      <c r="F96" s="111"/>
      <c r="G96" s="111"/>
      <c r="H96" s="111"/>
      <c r="I96" s="111"/>
      <c r="J96" s="111"/>
      <c r="K96" s="111"/>
      <c r="L96" s="111"/>
      <c r="M96" s="133"/>
      <c r="N96" s="133"/>
    </row>
    <row r="97" spans="1:14" s="12" customFormat="1" ht="38.25" customHeight="1">
      <c r="A97" s="105" t="s">
        <v>64</v>
      </c>
      <c r="B97" s="134"/>
      <c r="C97" s="112"/>
      <c r="D97" s="134" t="s">
        <v>63</v>
      </c>
      <c r="E97" s="116"/>
      <c r="F97" s="112"/>
      <c r="G97" s="112"/>
      <c r="H97" s="112"/>
      <c r="I97" s="112"/>
      <c r="J97" s="112"/>
      <c r="K97" s="112"/>
      <c r="L97" s="112"/>
      <c r="M97" s="133"/>
      <c r="N97" s="133"/>
    </row>
    <row r="98" spans="1:14" s="117" customFormat="1" ht="12.75">
      <c r="A98" s="115">
        <v>3</v>
      </c>
      <c r="B98" s="103" t="s">
        <v>22</v>
      </c>
      <c r="C98" s="112">
        <f>C99</f>
        <v>243360</v>
      </c>
      <c r="D98" s="116">
        <f>D99</f>
        <v>243360</v>
      </c>
      <c r="E98" s="116"/>
      <c r="F98" s="116"/>
      <c r="G98" s="116"/>
      <c r="H98" s="116"/>
      <c r="I98" s="116"/>
      <c r="J98" s="116"/>
      <c r="K98" s="116"/>
      <c r="L98" s="116"/>
      <c r="M98" s="133">
        <f>C98*2%+C98</f>
        <v>248227.2</v>
      </c>
      <c r="N98" s="133">
        <f>M98*2%+M98</f>
        <v>253191.744</v>
      </c>
    </row>
    <row r="99" spans="1:14" s="12" customFormat="1" ht="12.75">
      <c r="A99" s="101">
        <v>32</v>
      </c>
      <c r="B99" s="104" t="s">
        <v>27</v>
      </c>
      <c r="C99" s="112">
        <f>C100+C105</f>
        <v>243360</v>
      </c>
      <c r="D99" s="112">
        <f>D100+D105</f>
        <v>243360</v>
      </c>
      <c r="E99" s="116"/>
      <c r="F99" s="112"/>
      <c r="G99" s="112"/>
      <c r="H99" s="112"/>
      <c r="I99" s="112"/>
      <c r="J99" s="112"/>
      <c r="K99" s="112"/>
      <c r="L99" s="112"/>
      <c r="M99" s="133">
        <f>C99*2%+C99</f>
        <v>248227.2</v>
      </c>
      <c r="N99" s="133">
        <f>M99*2%+M99</f>
        <v>253191.744</v>
      </c>
    </row>
    <row r="100" spans="1:14" s="114" customFormat="1" ht="12.75">
      <c r="A100" s="109">
        <v>322</v>
      </c>
      <c r="B100" s="110" t="s">
        <v>29</v>
      </c>
      <c r="C100" s="112">
        <f>C101+C102+C103+C104</f>
        <v>228360</v>
      </c>
      <c r="D100" s="113">
        <f>D101+D102+D104+D103</f>
        <v>228360</v>
      </c>
      <c r="E100" s="116"/>
      <c r="F100" s="113"/>
      <c r="G100" s="113"/>
      <c r="H100" s="113"/>
      <c r="I100" s="113"/>
      <c r="J100" s="113"/>
      <c r="K100" s="113"/>
      <c r="L100" s="113"/>
      <c r="M100" s="133"/>
      <c r="N100" s="133"/>
    </row>
    <row r="101" spans="1:14" ht="25.5" hidden="1">
      <c r="A101" s="106">
        <v>32219</v>
      </c>
      <c r="B101" s="102" t="s">
        <v>59</v>
      </c>
      <c r="C101" s="112">
        <f t="shared" si="3"/>
        <v>5000</v>
      </c>
      <c r="D101" s="111">
        <v>5000</v>
      </c>
      <c r="E101" s="116"/>
      <c r="F101" s="111"/>
      <c r="G101" s="111"/>
      <c r="H101" s="111"/>
      <c r="I101" s="111"/>
      <c r="J101" s="111"/>
      <c r="K101" s="111"/>
      <c r="L101" s="111"/>
      <c r="M101" s="133"/>
      <c r="N101" s="133"/>
    </row>
    <row r="102" spans="1:14" ht="12.75" hidden="1">
      <c r="A102" s="106">
        <v>32231</v>
      </c>
      <c r="B102" s="102" t="s">
        <v>60</v>
      </c>
      <c r="C102" s="112">
        <f t="shared" si="3"/>
        <v>76000</v>
      </c>
      <c r="D102" s="111">
        <v>76000</v>
      </c>
      <c r="E102" s="116"/>
      <c r="F102" s="111"/>
      <c r="G102" s="111"/>
      <c r="H102" s="111"/>
      <c r="I102" s="111"/>
      <c r="J102" s="111"/>
      <c r="K102" s="111"/>
      <c r="L102" s="111"/>
      <c r="M102" s="133"/>
      <c r="N102" s="133"/>
    </row>
    <row r="103" spans="1:14" ht="12.75" hidden="1">
      <c r="A103" s="106">
        <v>32232</v>
      </c>
      <c r="B103" s="102" t="s">
        <v>61</v>
      </c>
      <c r="C103" s="112">
        <f t="shared" si="3"/>
        <v>1000</v>
      </c>
      <c r="D103" s="111">
        <v>1000</v>
      </c>
      <c r="E103" s="116"/>
      <c r="F103" s="111"/>
      <c r="G103" s="111"/>
      <c r="H103" s="111"/>
      <c r="I103" s="111"/>
      <c r="J103" s="111"/>
      <c r="K103" s="111"/>
      <c r="L103" s="111"/>
      <c r="M103" s="133"/>
      <c r="N103" s="133"/>
    </row>
    <row r="104" spans="1:14" ht="12.75" hidden="1">
      <c r="A104" s="106">
        <v>32232</v>
      </c>
      <c r="B104" s="102" t="s">
        <v>61</v>
      </c>
      <c r="C104" s="112">
        <f t="shared" si="3"/>
        <v>146360</v>
      </c>
      <c r="D104" s="111">
        <v>146360</v>
      </c>
      <c r="E104" s="116"/>
      <c r="F104" s="111"/>
      <c r="G104" s="111"/>
      <c r="H104" s="111"/>
      <c r="I104" s="111"/>
      <c r="J104" s="111"/>
      <c r="K104" s="111"/>
      <c r="L104" s="111"/>
      <c r="M104" s="133"/>
      <c r="N104" s="133"/>
    </row>
    <row r="105" spans="1:14" s="114" customFormat="1" ht="12.75">
      <c r="A105" s="109">
        <v>323</v>
      </c>
      <c r="B105" s="110" t="s">
        <v>30</v>
      </c>
      <c r="C105" s="112">
        <f t="shared" si="3"/>
        <v>15000</v>
      </c>
      <c r="D105" s="113">
        <f>D106+D107</f>
        <v>15000</v>
      </c>
      <c r="E105" s="116"/>
      <c r="F105" s="113"/>
      <c r="G105" s="113"/>
      <c r="H105" s="113"/>
      <c r="I105" s="113"/>
      <c r="J105" s="113"/>
      <c r="K105" s="113"/>
      <c r="L105" s="113"/>
      <c r="M105" s="133"/>
      <c r="N105" s="133"/>
    </row>
    <row r="106" spans="1:14" ht="25.5" hidden="1">
      <c r="A106" s="106">
        <v>32319</v>
      </c>
      <c r="B106" s="102" t="s">
        <v>112</v>
      </c>
      <c r="C106" s="112">
        <f t="shared" si="3"/>
        <v>0</v>
      </c>
      <c r="D106" s="111">
        <v>0</v>
      </c>
      <c r="E106" s="116"/>
      <c r="F106" s="111"/>
      <c r="G106" s="111"/>
      <c r="H106" s="111"/>
      <c r="I106" s="111"/>
      <c r="J106" s="111"/>
      <c r="K106" s="111"/>
      <c r="L106" s="111"/>
      <c r="M106" s="133"/>
      <c r="N106" s="133"/>
    </row>
    <row r="107" spans="1:14" ht="25.5" hidden="1">
      <c r="A107" s="106">
        <v>32361</v>
      </c>
      <c r="B107" s="102" t="s">
        <v>76</v>
      </c>
      <c r="C107" s="112">
        <f t="shared" si="3"/>
        <v>15000</v>
      </c>
      <c r="D107" s="111">
        <v>15000</v>
      </c>
      <c r="E107" s="116"/>
      <c r="F107" s="111"/>
      <c r="G107" s="111"/>
      <c r="H107" s="111"/>
      <c r="I107" s="111"/>
      <c r="J107" s="111"/>
      <c r="K107" s="111"/>
      <c r="L107" s="111"/>
      <c r="M107" s="133"/>
      <c r="N107" s="133"/>
    </row>
    <row r="108" spans="1:14" ht="12.75">
      <c r="A108" s="106"/>
      <c r="B108" s="102"/>
      <c r="C108" s="112"/>
      <c r="D108" s="111"/>
      <c r="E108" s="111"/>
      <c r="F108" s="111"/>
      <c r="G108" s="111"/>
      <c r="H108" s="111"/>
      <c r="I108" s="111"/>
      <c r="J108" s="111"/>
      <c r="K108" s="111"/>
      <c r="L108" s="111"/>
      <c r="M108" s="133"/>
      <c r="N108" s="133"/>
    </row>
    <row r="109" spans="1:14" ht="12.75">
      <c r="A109" s="92"/>
      <c r="B109" s="15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 ht="12.75">
      <c r="A110" s="92"/>
      <c r="B110" s="15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12.75">
      <c r="A111" s="92"/>
      <c r="B111" s="15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ht="12.75">
      <c r="A112" s="92"/>
      <c r="B112" s="15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 ht="12.75">
      <c r="A113" s="92"/>
      <c r="B113" s="15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4" ht="12.75">
      <c r="A114" s="92"/>
      <c r="B114" s="15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ht="12.75">
      <c r="A115" s="92"/>
      <c r="B115" s="15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1:14" ht="12.75">
      <c r="A116" s="92"/>
      <c r="B116" s="15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1:14" ht="12.75">
      <c r="A117" s="92"/>
      <c r="B117" s="15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ht="12.75">
      <c r="A118" s="92"/>
      <c r="B118" s="15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4" ht="12.75">
      <c r="A119" s="92"/>
      <c r="B119" s="15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4" ht="12.75">
      <c r="A120" s="92"/>
      <c r="B120" s="15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1:14" ht="12.75">
      <c r="A121" s="92"/>
      <c r="B121" s="15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 ht="12.75">
      <c r="A122" s="92"/>
      <c r="B122" s="15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ht="12.75">
      <c r="A123" s="92"/>
      <c r="B123" s="15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ht="12.75">
      <c r="A124" s="92"/>
      <c r="B124" s="15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 ht="12.75">
      <c r="A125" s="92"/>
      <c r="B125" s="15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ht="12.75">
      <c r="A126" s="92"/>
      <c r="B126" s="15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4" ht="12.75">
      <c r="A127" s="92"/>
      <c r="B127" s="15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4" ht="12.75">
      <c r="A128" s="92"/>
      <c r="B128" s="15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1:14" ht="12.75">
      <c r="A129" s="92"/>
      <c r="B129" s="15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1:14" ht="12.75">
      <c r="A130" s="92"/>
      <c r="B130" s="15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 spans="1:14" ht="12.75">
      <c r="A131" s="92"/>
      <c r="B131" s="15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1:14" ht="12.75">
      <c r="A132" s="92"/>
      <c r="B132" s="15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14" ht="12.75">
      <c r="A133" s="92"/>
      <c r="B133" s="15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1:14" ht="12.75">
      <c r="A134" s="92"/>
      <c r="B134" s="15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1:14" ht="12.75">
      <c r="A135" s="92"/>
      <c r="B135" s="15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1:14" ht="12.75">
      <c r="A136" s="92"/>
      <c r="B136" s="15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1:14" ht="12.75">
      <c r="A137" s="92"/>
      <c r="B137" s="15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14" ht="12.75">
      <c r="A138" s="92"/>
      <c r="B138" s="15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1:14" ht="12.75">
      <c r="A139" s="92"/>
      <c r="B139" s="15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1:14" ht="12.75">
      <c r="A140" s="92"/>
      <c r="B140" s="15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1:14" ht="12.75">
      <c r="A141" s="92"/>
      <c r="B141" s="15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1:14" ht="12.75">
      <c r="A142" s="92"/>
      <c r="B142" s="15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1:14" ht="12.75">
      <c r="A143" s="92"/>
      <c r="B143" s="15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1:14" ht="12.75">
      <c r="A144" s="92"/>
      <c r="B144" s="15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ht="12.75">
      <c r="A145" s="92"/>
      <c r="B145" s="15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 spans="1:14" ht="12.75">
      <c r="A146" s="92"/>
      <c r="B146" s="15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1:14" ht="12.75">
      <c r="A147" s="92"/>
      <c r="B147" s="15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1:14" ht="12.75">
      <c r="A148" s="92"/>
      <c r="B148" s="15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1:14" ht="12.75">
      <c r="A149" s="92"/>
      <c r="B149" s="15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1:14" ht="12.75">
      <c r="A150" s="92"/>
      <c r="B150" s="15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14" ht="12.75">
      <c r="A151" s="92"/>
      <c r="B151" s="15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1:14" ht="12.75">
      <c r="A152" s="92"/>
      <c r="B152" s="15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1:14" ht="12.75">
      <c r="A153" s="92"/>
      <c r="B153" s="15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1:14" ht="12.75">
      <c r="A154" s="92"/>
      <c r="B154" s="15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14" ht="12.75">
      <c r="A155" s="92"/>
      <c r="B155" s="15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1:14" ht="12.75">
      <c r="A156" s="92"/>
      <c r="B156" s="15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14" ht="12.75">
      <c r="A157" s="92"/>
      <c r="B157" s="15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14" ht="12.75">
      <c r="A158" s="92"/>
      <c r="B158" s="15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1:14" ht="12.75">
      <c r="A159" s="92"/>
      <c r="B159" s="15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1:14" ht="12.75">
      <c r="A160" s="92"/>
      <c r="B160" s="15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 spans="1:14" ht="12.75">
      <c r="A161" s="92"/>
      <c r="B161" s="15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1:14" ht="12.75">
      <c r="A162" s="92"/>
      <c r="B162" s="15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1:14" ht="12.75">
      <c r="A163" s="92"/>
      <c r="B163" s="15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4" ht="12.75">
      <c r="A164" s="92"/>
      <c r="B164" s="15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1:14" ht="12.75">
      <c r="A165" s="92"/>
      <c r="B165" s="15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14" ht="12.75">
      <c r="A166" s="92"/>
      <c r="B166" s="15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1:14" ht="12.75">
      <c r="A167" s="92"/>
      <c r="B167" s="15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1:14" ht="12.75">
      <c r="A168" s="92"/>
      <c r="B168" s="15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1:14" ht="12.75">
      <c r="A169" s="92"/>
      <c r="B169" s="15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1:14" ht="12.75">
      <c r="A170" s="92"/>
      <c r="B170" s="15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1:14" ht="12.75">
      <c r="A171" s="92"/>
      <c r="B171" s="15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4" ht="12.75">
      <c r="A172" s="92"/>
      <c r="B172" s="15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1:14" ht="12.75">
      <c r="A173" s="92"/>
      <c r="B173" s="15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1:14" ht="12.75">
      <c r="A174" s="92"/>
      <c r="B174" s="15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1:14" ht="12.75">
      <c r="A175" s="92"/>
      <c r="B175" s="15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 spans="1:14" ht="12.75">
      <c r="A176" s="92"/>
      <c r="B176" s="15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1:14" ht="12.75">
      <c r="A177" s="92"/>
      <c r="B177" s="15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1:14" ht="12.75">
      <c r="A178" s="92"/>
      <c r="B178" s="15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ht="12.75">
      <c r="A179" s="92"/>
      <c r="B179" s="15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1:14" ht="12.75">
      <c r="A180" s="92"/>
      <c r="B180" s="15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1:14" ht="12.75">
      <c r="A181" s="92"/>
      <c r="B181" s="15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1:14" ht="12.75">
      <c r="A182" s="92"/>
      <c r="B182" s="15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1:14" ht="12.75">
      <c r="A183" s="92"/>
      <c r="B183" s="15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1:14" ht="12.75">
      <c r="A184" s="92"/>
      <c r="B184" s="15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1:14" ht="12.75">
      <c r="A185" s="92"/>
      <c r="B185" s="15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2.75">
      <c r="A186" s="92"/>
      <c r="B186" s="15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1:14" ht="12.75">
      <c r="A187" s="92"/>
      <c r="B187" s="15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1:14" ht="12.75">
      <c r="A188" s="92"/>
      <c r="B188" s="15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1:14" ht="12.75">
      <c r="A189" s="92"/>
      <c r="B189" s="15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1:14" ht="12.75">
      <c r="A190" s="92"/>
      <c r="B190" s="15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</row>
    <row r="191" spans="1:14" ht="12.75">
      <c r="A191" s="92"/>
      <c r="B191" s="15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</row>
    <row r="192" spans="1:14" ht="12.75">
      <c r="A192" s="92"/>
      <c r="B192" s="15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</row>
    <row r="193" spans="1:14" ht="12.75">
      <c r="A193" s="92"/>
      <c r="B193" s="15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 spans="1:14" ht="12.75">
      <c r="A194" s="92"/>
      <c r="B194" s="15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</row>
    <row r="195" spans="1:14" ht="12.75">
      <c r="A195" s="92"/>
      <c r="B195" s="15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</row>
    <row r="196" spans="1:14" ht="12.75">
      <c r="A196" s="92"/>
      <c r="B196" s="15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</row>
    <row r="197" spans="1:14" ht="12.75">
      <c r="A197" s="92"/>
      <c r="B197" s="15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</row>
    <row r="198" spans="1:14" ht="12.75">
      <c r="A198" s="92"/>
      <c r="B198" s="15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 spans="1:14" ht="12.75">
      <c r="A199" s="92"/>
      <c r="B199" s="15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</row>
    <row r="200" spans="1:14" ht="12.75">
      <c r="A200" s="92"/>
      <c r="B200" s="15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</row>
    <row r="201" spans="1:14" ht="12.75">
      <c r="A201" s="92"/>
      <c r="B201" s="15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</row>
    <row r="202" spans="1:14" ht="12.75">
      <c r="A202" s="92"/>
      <c r="B202" s="15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</row>
    <row r="203" spans="1:14" ht="12.75">
      <c r="A203" s="92"/>
      <c r="B203" s="15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</row>
    <row r="204" spans="1:14" ht="12.75">
      <c r="A204" s="92"/>
      <c r="B204" s="15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</row>
    <row r="205" spans="1:14" ht="12.75">
      <c r="A205" s="92"/>
      <c r="B205" s="15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</row>
    <row r="206" spans="1:14" ht="12.75">
      <c r="A206" s="92"/>
      <c r="B206" s="15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</row>
    <row r="207" spans="1:14" ht="12.75">
      <c r="A207" s="92"/>
      <c r="B207" s="15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</row>
    <row r="208" spans="1:14" ht="12.75">
      <c r="A208" s="92"/>
      <c r="B208" s="15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</row>
    <row r="209" spans="1:14" ht="12.75">
      <c r="A209" s="92"/>
      <c r="B209" s="15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</row>
    <row r="210" spans="1:14" ht="12.75">
      <c r="A210" s="92"/>
      <c r="B210" s="15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</row>
    <row r="211" spans="1:14" ht="12.75">
      <c r="A211" s="92"/>
      <c r="B211" s="15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</row>
    <row r="212" spans="1:14" ht="12.75">
      <c r="A212" s="92"/>
      <c r="B212" s="15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</row>
    <row r="213" spans="1:14" ht="12.75">
      <c r="A213" s="92"/>
      <c r="B213" s="15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</row>
    <row r="214" spans="1:14" ht="12.75">
      <c r="A214" s="92"/>
      <c r="B214" s="15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</row>
    <row r="215" spans="1:14" ht="12.75">
      <c r="A215" s="92"/>
      <c r="B215" s="15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</row>
    <row r="216" spans="1:14" ht="12.75">
      <c r="A216" s="92"/>
      <c r="B216" s="15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</row>
    <row r="217" spans="1:14" ht="12.75">
      <c r="A217" s="92"/>
      <c r="B217" s="15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</row>
    <row r="218" spans="1:14" ht="12.75">
      <c r="A218" s="92"/>
      <c r="B218" s="15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</row>
    <row r="219" spans="1:14" ht="12.75">
      <c r="A219" s="92"/>
      <c r="B219" s="15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</row>
    <row r="220" spans="1:14" ht="12.75">
      <c r="A220" s="92"/>
      <c r="B220" s="15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</row>
    <row r="221" spans="1:14" ht="12.75">
      <c r="A221" s="92"/>
      <c r="B221" s="15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</row>
    <row r="222" spans="1:14" ht="12.75">
      <c r="A222" s="92"/>
      <c r="B222" s="15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</row>
    <row r="223" spans="1:14" ht="12.75">
      <c r="A223" s="92"/>
      <c r="B223" s="15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</row>
    <row r="224" spans="1:14" ht="12.75">
      <c r="A224" s="92"/>
      <c r="B224" s="15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</row>
    <row r="225" spans="1:14" ht="12.75">
      <c r="A225" s="92"/>
      <c r="B225" s="15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</row>
    <row r="226" spans="1:14" ht="12.75">
      <c r="A226" s="92"/>
      <c r="B226" s="15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</row>
    <row r="227" spans="1:14" ht="12.75">
      <c r="A227" s="92"/>
      <c r="B227" s="15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</row>
    <row r="228" spans="1:14" ht="12.75">
      <c r="A228" s="92"/>
      <c r="B228" s="15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</row>
    <row r="229" spans="1:14" ht="12.75">
      <c r="A229" s="92"/>
      <c r="B229" s="15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</row>
    <row r="230" spans="1:14" ht="12.75">
      <c r="A230" s="92"/>
      <c r="B230" s="15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</row>
    <row r="231" spans="1:14" ht="12.75">
      <c r="A231" s="92"/>
      <c r="B231" s="15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</row>
    <row r="232" spans="1:14" ht="12.75">
      <c r="A232" s="92"/>
      <c r="B232" s="15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</row>
    <row r="233" spans="1:14" ht="12.75">
      <c r="A233" s="92"/>
      <c r="B233" s="15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</row>
    <row r="234" spans="1:14" ht="12.75">
      <c r="A234" s="92"/>
      <c r="B234" s="15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</row>
    <row r="235" spans="1:14" ht="12.75">
      <c r="A235" s="92"/>
      <c r="B235" s="15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</row>
    <row r="236" spans="1:14" ht="12.75">
      <c r="A236" s="92"/>
      <c r="B236" s="15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</row>
    <row r="237" spans="1:14" ht="12.75">
      <c r="A237" s="92"/>
      <c r="B237" s="15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</row>
    <row r="238" spans="1:14" ht="12.75">
      <c r="A238" s="92"/>
      <c r="B238" s="15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</row>
    <row r="239" spans="1:14" ht="12.75">
      <c r="A239" s="92"/>
      <c r="B239" s="15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</row>
    <row r="240" spans="1:14" ht="12.75">
      <c r="A240" s="92"/>
      <c r="B240" s="15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</row>
    <row r="241" spans="1:14" ht="12.75">
      <c r="A241" s="92"/>
      <c r="B241" s="15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</row>
    <row r="242" spans="1:14" ht="12.75">
      <c r="A242" s="92"/>
      <c r="B242" s="15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</row>
    <row r="243" spans="1:14" ht="12.75">
      <c r="A243" s="92"/>
      <c r="B243" s="15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</row>
    <row r="244" spans="1:14" ht="12.75">
      <c r="A244" s="92"/>
      <c r="B244" s="15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</row>
    <row r="245" spans="1:14" ht="12.75">
      <c r="A245" s="92"/>
      <c r="B245" s="15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</row>
    <row r="246" spans="1:14" ht="12.75">
      <c r="A246" s="92"/>
      <c r="B246" s="15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</row>
    <row r="247" spans="1:14" ht="12.75">
      <c r="A247" s="92"/>
      <c r="B247" s="15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</row>
    <row r="248" spans="1:14" ht="12.75">
      <c r="A248" s="92"/>
      <c r="B248" s="15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</row>
    <row r="249" spans="1:14" ht="12.75">
      <c r="A249" s="92"/>
      <c r="B249" s="15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</row>
    <row r="250" spans="1:14" ht="12.75">
      <c r="A250" s="92"/>
      <c r="B250" s="15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</row>
    <row r="251" spans="1:14" ht="12.75">
      <c r="A251" s="92"/>
      <c r="B251" s="15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</row>
    <row r="252" spans="1:14" ht="12.75">
      <c r="A252" s="92"/>
      <c r="B252" s="15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</row>
    <row r="253" spans="1:14" ht="12.75">
      <c r="A253" s="92"/>
      <c r="B253" s="15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</row>
    <row r="254" spans="1:14" ht="12.75">
      <c r="A254" s="92"/>
      <c r="B254" s="15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</row>
    <row r="255" spans="1:14" ht="12.75">
      <c r="A255" s="92"/>
      <c r="B255" s="15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</row>
    <row r="256" spans="1:14" ht="12.75">
      <c r="A256" s="92"/>
      <c r="B256" s="15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</row>
    <row r="257" spans="1:14" ht="12.75">
      <c r="A257" s="92"/>
      <c r="B257" s="15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</row>
    <row r="258" spans="1:14" ht="12.75">
      <c r="A258" s="92"/>
      <c r="B258" s="15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</row>
    <row r="259" spans="1:14" ht="12.75">
      <c r="A259" s="92"/>
      <c r="B259" s="15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</row>
    <row r="260" spans="1:14" ht="12.75">
      <c r="A260" s="92"/>
      <c r="B260" s="15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</row>
    <row r="261" spans="1:14" ht="12.75">
      <c r="A261" s="92"/>
      <c r="B261" s="15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</row>
    <row r="262" spans="1:14" ht="12.75">
      <c r="A262" s="92"/>
      <c r="B262" s="15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</row>
    <row r="263" spans="1:14" ht="12.75">
      <c r="A263" s="92"/>
      <c r="B263" s="15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</row>
    <row r="264" spans="1:14" ht="12.75">
      <c r="A264" s="92"/>
      <c r="B264" s="15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</row>
    <row r="265" spans="1:14" ht="12.75">
      <c r="A265" s="92"/>
      <c r="B265" s="15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</row>
    <row r="266" spans="1:14" ht="12.75">
      <c r="A266" s="92"/>
      <c r="B266" s="15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</row>
    <row r="267" spans="1:14" ht="12.75">
      <c r="A267" s="92"/>
      <c r="B267" s="15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</row>
    <row r="268" spans="1:14" ht="12.75">
      <c r="A268" s="92"/>
      <c r="B268" s="15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</row>
    <row r="269" spans="1:14" ht="12.75">
      <c r="A269" s="92"/>
      <c r="B269" s="15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</row>
    <row r="270" spans="1:14" ht="12.75">
      <c r="A270" s="92"/>
      <c r="B270" s="15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</row>
    <row r="271" spans="1:14" ht="12.75">
      <c r="A271" s="92"/>
      <c r="B271" s="15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</row>
    <row r="272" spans="1:14" ht="12.75">
      <c r="A272" s="92"/>
      <c r="B272" s="15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</row>
    <row r="273" spans="1:14" ht="12.75">
      <c r="A273" s="92"/>
      <c r="B273" s="15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</row>
    <row r="274" spans="1:14" ht="12.75">
      <c r="A274" s="92"/>
      <c r="B274" s="15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</row>
    <row r="275" spans="1:14" ht="12.75">
      <c r="A275" s="92"/>
      <c r="B275" s="15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</row>
    <row r="276" spans="1:14" ht="12.75">
      <c r="A276" s="92"/>
      <c r="B276" s="15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</row>
    <row r="277" spans="1:14" ht="12.75">
      <c r="A277" s="92"/>
      <c r="B277" s="15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</row>
    <row r="278" spans="1:14" ht="12.75">
      <c r="A278" s="92"/>
      <c r="B278" s="15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</row>
    <row r="279" spans="1:14" ht="12.75">
      <c r="A279" s="92"/>
      <c r="B279" s="15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</row>
    <row r="280" spans="1:14" ht="12.75">
      <c r="A280" s="92"/>
      <c r="B280" s="15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</row>
    <row r="281" spans="1:14" ht="12.75">
      <c r="A281" s="92"/>
      <c r="B281" s="15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</row>
    <row r="282" spans="1:14" ht="12.75">
      <c r="A282" s="92"/>
      <c r="B282" s="15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</row>
    <row r="283" spans="1:14" ht="12.75">
      <c r="A283" s="92"/>
      <c r="B283" s="15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</row>
    <row r="284" spans="1:14" ht="12.75">
      <c r="A284" s="92"/>
      <c r="B284" s="15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</row>
    <row r="285" spans="1:14" ht="12.75">
      <c r="A285" s="92"/>
      <c r="B285" s="15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</row>
    <row r="286" spans="1:14" ht="12.75">
      <c r="A286" s="92"/>
      <c r="B286" s="15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</row>
    <row r="287" spans="1:14" ht="12.75">
      <c r="A287" s="92"/>
      <c r="B287" s="15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</row>
    <row r="288" spans="1:14" ht="12.75">
      <c r="A288" s="92"/>
      <c r="B288" s="15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</row>
    <row r="289" spans="1:14" ht="12.75">
      <c r="A289" s="92"/>
      <c r="B289" s="15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</row>
    <row r="290" spans="1:14" ht="12.75">
      <c r="A290" s="92"/>
      <c r="B290" s="15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</row>
    <row r="291" spans="1:14" ht="12.75">
      <c r="A291" s="92"/>
      <c r="B291" s="15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</row>
    <row r="292" spans="1:14" ht="12.75">
      <c r="A292" s="92"/>
      <c r="B292" s="15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</row>
    <row r="293" spans="1:14" ht="12.75">
      <c r="A293" s="92"/>
      <c r="B293" s="15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</row>
    <row r="294" spans="1:14" ht="12.75">
      <c r="A294" s="92"/>
      <c r="B294" s="15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</row>
    <row r="295" spans="1:14" ht="12.75">
      <c r="A295" s="92"/>
      <c r="B295" s="15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</row>
    <row r="296" spans="1:14" ht="12.75">
      <c r="A296" s="92"/>
      <c r="B296" s="15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</row>
    <row r="297" spans="1:14" ht="12.75">
      <c r="A297" s="92"/>
      <c r="B297" s="15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</row>
    <row r="298" spans="1:14" ht="12.75">
      <c r="A298" s="92"/>
      <c r="B298" s="15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</row>
    <row r="299" spans="1:14" ht="12.75">
      <c r="A299" s="92"/>
      <c r="B299" s="15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</row>
    <row r="300" spans="1:14" ht="12.75">
      <c r="A300" s="92"/>
      <c r="B300" s="15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</row>
    <row r="301" spans="1:14" ht="12.75">
      <c r="A301" s="92"/>
      <c r="B301" s="15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</row>
    <row r="302" spans="1:14" ht="12.75">
      <c r="A302" s="92"/>
      <c r="B302" s="15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</row>
    <row r="303" spans="1:14" ht="12.75">
      <c r="A303" s="92"/>
      <c r="B303" s="15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</row>
    <row r="304" spans="1:14" ht="12.75">
      <c r="A304" s="92"/>
      <c r="B304" s="15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</row>
    <row r="305" spans="1:14" ht="12.75">
      <c r="A305" s="92"/>
      <c r="B305" s="15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</row>
    <row r="306" spans="1:14" ht="12.75">
      <c r="A306" s="92"/>
      <c r="B306" s="15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</row>
    <row r="307" spans="1:14" ht="12.75">
      <c r="A307" s="92"/>
      <c r="B307" s="15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</row>
    <row r="308" spans="1:14" ht="12.75">
      <c r="A308" s="92"/>
      <c r="B308" s="15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</row>
    <row r="309" spans="1:14" ht="12.75">
      <c r="A309" s="92"/>
      <c r="B309" s="15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</row>
    <row r="310" spans="1:14" ht="12.75">
      <c r="A310" s="92"/>
      <c r="B310" s="15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</row>
    <row r="311" spans="1:14" ht="12.75">
      <c r="A311" s="92"/>
      <c r="B311" s="15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</row>
    <row r="312" spans="1:14" ht="12.75">
      <c r="A312" s="92"/>
      <c r="B312" s="15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</row>
    <row r="313" spans="1:14" ht="12.75">
      <c r="A313" s="92"/>
      <c r="B313" s="15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</row>
    <row r="314" spans="1:14" ht="12.75">
      <c r="A314" s="92"/>
      <c r="B314" s="15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</row>
    <row r="315" spans="1:14" ht="12.75">
      <c r="A315" s="92"/>
      <c r="B315" s="15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</row>
    <row r="316" spans="1:14" ht="12.75">
      <c r="A316" s="92"/>
      <c r="B316" s="15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</row>
    <row r="317" spans="1:14" ht="12.75">
      <c r="A317" s="92"/>
      <c r="B317" s="15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</row>
    <row r="318" spans="1:14" ht="12.75">
      <c r="A318" s="92"/>
      <c r="B318" s="15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</row>
    <row r="319" spans="1:14" ht="12.75">
      <c r="A319" s="92"/>
      <c r="B319" s="15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</row>
    <row r="320" spans="1:14" ht="12.75">
      <c r="A320" s="92"/>
      <c r="B320" s="15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</row>
    <row r="321" spans="1:14" ht="12.75">
      <c r="A321" s="92"/>
      <c r="B321" s="15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</row>
    <row r="322" spans="1:14" ht="12.75">
      <c r="A322" s="92"/>
      <c r="B322" s="15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</row>
    <row r="323" spans="1:14" ht="12.75">
      <c r="A323" s="92"/>
      <c r="B323" s="15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</row>
    <row r="324" spans="1:14" ht="12.75">
      <c r="A324" s="92"/>
      <c r="B324" s="15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</row>
    <row r="325" spans="1:14" ht="12.75">
      <c r="A325" s="92"/>
      <c r="B325" s="15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</row>
    <row r="326" spans="1:14" ht="12.75">
      <c r="A326" s="92"/>
      <c r="B326" s="15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</row>
    <row r="327" spans="1:14" ht="12.75">
      <c r="A327" s="92"/>
      <c r="B327" s="15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</row>
    <row r="328" spans="1:14" ht="12.75">
      <c r="A328" s="92"/>
      <c r="B328" s="15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</row>
    <row r="329" spans="1:14" ht="12.75">
      <c r="A329" s="92"/>
      <c r="B329" s="15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</row>
    <row r="330" spans="1:14" ht="12.75">
      <c r="A330" s="92"/>
      <c r="B330" s="15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</row>
    <row r="331" spans="1:14" ht="12.75">
      <c r="A331" s="92"/>
      <c r="B331" s="15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</row>
    <row r="332" spans="1:14" ht="12.75">
      <c r="A332" s="92"/>
      <c r="B332" s="15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</row>
    <row r="333" spans="1:14" ht="12.75">
      <c r="A333" s="92"/>
      <c r="B333" s="15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</row>
    <row r="334" spans="1:14" ht="12.75">
      <c r="A334" s="92"/>
      <c r="B334" s="15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</row>
    <row r="335" spans="1:14" ht="12.75">
      <c r="A335" s="92"/>
      <c r="B335" s="15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</row>
    <row r="336" spans="1:14" ht="12.75">
      <c r="A336" s="92"/>
      <c r="B336" s="15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</row>
    <row r="337" spans="1:14" ht="12.75">
      <c r="A337" s="92"/>
      <c r="B337" s="15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</row>
    <row r="338" spans="1:14" ht="12.75">
      <c r="A338" s="92"/>
      <c r="B338" s="15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</row>
    <row r="339" spans="1:14" ht="12.75">
      <c r="A339" s="92"/>
      <c r="B339" s="15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</row>
    <row r="340" spans="1:14" ht="12.75">
      <c r="A340" s="92"/>
      <c r="B340" s="15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</row>
    <row r="341" spans="1:14" ht="12.75">
      <c r="A341" s="92"/>
      <c r="B341" s="15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</row>
    <row r="342" spans="1:14" ht="12.75">
      <c r="A342" s="92"/>
      <c r="B342" s="15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</row>
    <row r="343" spans="1:14" ht="12.75">
      <c r="A343" s="92"/>
      <c r="B343" s="15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</row>
    <row r="344" spans="1:14" ht="12.75">
      <c r="A344" s="92"/>
      <c r="B344" s="15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</row>
    <row r="345" spans="1:14" ht="12.75">
      <c r="A345" s="92"/>
      <c r="B345" s="15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</row>
    <row r="346" spans="1:14" ht="12.75">
      <c r="A346" s="92"/>
      <c r="B346" s="15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</row>
    <row r="347" spans="1:14" ht="12.75">
      <c r="A347" s="92"/>
      <c r="B347" s="15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</row>
    <row r="348" spans="1:14" ht="12.75">
      <c r="A348" s="92"/>
      <c r="B348" s="15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</row>
    <row r="349" spans="1:14" ht="12.75">
      <c r="A349" s="92"/>
      <c r="B349" s="15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</row>
    <row r="350" spans="1:14" ht="12.75">
      <c r="A350" s="92"/>
      <c r="B350" s="15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</row>
    <row r="351" spans="1:14" ht="12.75">
      <c r="A351" s="92"/>
      <c r="B351" s="15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</row>
    <row r="352" spans="1:14" ht="12.75">
      <c r="A352" s="92"/>
      <c r="B352" s="15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</row>
    <row r="353" spans="1:14" ht="12.75">
      <c r="A353" s="92"/>
      <c r="B353" s="15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</row>
    <row r="354" spans="1:14" ht="12.75">
      <c r="A354" s="92"/>
      <c r="B354" s="15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</row>
    <row r="355" spans="1:14" ht="12.75">
      <c r="A355" s="92"/>
      <c r="B355" s="15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</row>
    <row r="356" spans="1:14" ht="12.75">
      <c r="A356" s="92"/>
      <c r="B356" s="15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</row>
    <row r="357" spans="1:14" ht="12.75">
      <c r="A357" s="92"/>
      <c r="B357" s="15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</row>
    <row r="358" spans="1:14" ht="12.75">
      <c r="A358" s="92"/>
      <c r="B358" s="15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</row>
    <row r="359" spans="1:14" ht="12.75">
      <c r="A359" s="92"/>
      <c r="B359" s="15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</row>
    <row r="360" spans="1:14" ht="12.75">
      <c r="A360" s="92"/>
      <c r="B360" s="15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</row>
    <row r="361" spans="1:14" ht="12.75">
      <c r="A361" s="92"/>
      <c r="B361" s="15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</row>
    <row r="362" spans="1:14" ht="12.75">
      <c r="A362" s="92"/>
      <c r="B362" s="15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</row>
    <row r="363" spans="1:14" ht="12.75">
      <c r="A363" s="92"/>
      <c r="B363" s="15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</row>
    <row r="364" spans="1:14" ht="12.75">
      <c r="A364" s="92"/>
      <c r="B364" s="15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</row>
    <row r="365" spans="1:14" ht="12.75">
      <c r="A365" s="92"/>
      <c r="B365" s="15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</row>
    <row r="366" spans="1:14" ht="12.75">
      <c r="A366" s="92"/>
      <c r="B366" s="15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</row>
    <row r="367" spans="1:14" ht="12.75">
      <c r="A367" s="92"/>
      <c r="B367" s="15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</row>
    <row r="368" spans="1:14" ht="12.75">
      <c r="A368" s="92"/>
      <c r="B368" s="15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</row>
    <row r="369" spans="1:14" ht="12.75">
      <c r="A369" s="92"/>
      <c r="B369" s="15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</row>
    <row r="370" spans="1:14" ht="12.75">
      <c r="A370" s="92"/>
      <c r="B370" s="15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</row>
  </sheetData>
  <sheetProtection/>
  <mergeCells count="1">
    <mergeCell ref="A1:N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63" r:id="rId1"/>
  <headerFooter alignWithMargins="0">
    <oddFooter>&amp;R&amp;P</oddFooter>
  </headerFooter>
  <rowBreaks count="2" manualBreakCount="2">
    <brk id="45" max="12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Tajnik</cp:lastModifiedBy>
  <cp:lastPrinted>2019-09-25T10:42:39Z</cp:lastPrinted>
  <dcterms:created xsi:type="dcterms:W3CDTF">2013-09-11T11:00:21Z</dcterms:created>
  <dcterms:modified xsi:type="dcterms:W3CDTF">2019-12-12T11:24:20Z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